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võrdlev" sheetId="1" r:id="rId1"/>
    <sheet name="ea üld" sheetId="2" r:id="rId2"/>
    <sheet name="ea detail" sheetId="3" r:id="rId3"/>
    <sheet name="ea rahavoog" sheetId="4" r:id="rId4"/>
    <sheet name="teg üld" sheetId="5" r:id="rId5"/>
    <sheet name="teg detail" sheetId="6" r:id="rId6"/>
    <sheet name="teg rahavoog" sheetId="7" r:id="rId7"/>
  </sheets>
  <definedNames>
    <definedName name="Prindiala" localSheetId="2">'ea detail'!$A$1:$J$248</definedName>
    <definedName name="Prindiala" localSheetId="3">'ea rahavoog'!$A$1:$H$58</definedName>
    <definedName name="Prindiala" localSheetId="1">'ea üld'!$A$1:$H$63</definedName>
    <definedName name="Prindiala" localSheetId="5">'teg detail'!$A$1:$S$247</definedName>
    <definedName name="Prindiala" localSheetId="6">'teg rahavoog'!$A$1:$H$57</definedName>
    <definedName name="Prindiala" localSheetId="4">'teg üld'!$A$1:$H$63</definedName>
    <definedName name="Prindiala" localSheetId="0">'võrdlev'!$A$1:$H$63</definedName>
    <definedName name="Prinditiitlid" localSheetId="2">'ea detail'!$1:$6</definedName>
  </definedNames>
  <calcPr fullCalcOnLoad="1"/>
</workbook>
</file>

<file path=xl/sharedStrings.xml><?xml version="1.0" encoding="utf-8"?>
<sst xmlns="http://schemas.openxmlformats.org/spreadsheetml/2006/main" count="1031" uniqueCount="386">
  <si>
    <t>SOCIAL TAX</t>
  </si>
  <si>
    <t>FILMING EQUIPMENT</t>
  </si>
  <si>
    <t>FACILITY PACKAGES</t>
  </si>
  <si>
    <t>FILM/TAPE STOCK</t>
  </si>
  <si>
    <t>LABORATORY</t>
  </si>
  <si>
    <t>PICTURE/SOUND POST-PRODUCTION</t>
  </si>
  <si>
    <t>MUSIC</t>
  </si>
  <si>
    <t>GRAPHICS</t>
  </si>
  <si>
    <t>OTHER PRODUCTION COSTS</t>
  </si>
  <si>
    <t>ADVERTISING</t>
  </si>
  <si>
    <t>%</t>
  </si>
  <si>
    <t>TOTAL</t>
  </si>
  <si>
    <t>DIRECTOR</t>
  </si>
  <si>
    <t>COPYRIGHTS</t>
  </si>
  <si>
    <t>SCRIPT WRITER</t>
  </si>
  <si>
    <t>PRODUCER/DIRECTOR</t>
  </si>
  <si>
    <t>x</t>
  </si>
  <si>
    <t>OTHER</t>
  </si>
  <si>
    <t>TOTAL FOR PRODUCER/DIRECTOR</t>
  </si>
  <si>
    <t>FILM CREW</t>
  </si>
  <si>
    <t>S</t>
  </si>
  <si>
    <t>PRODUCTION ASSISTANT</t>
  </si>
  <si>
    <t>CAMERAMAN</t>
  </si>
  <si>
    <t>PHOTOGRAPHER</t>
  </si>
  <si>
    <t>EDITOR</t>
  </si>
  <si>
    <t xml:space="preserve">TOTAL FOR FILM CREW </t>
  </si>
  <si>
    <t>(mark with X if social tax has to be paid)</t>
  </si>
  <si>
    <t>(for those who are market with X)</t>
  </si>
  <si>
    <t>TOTAL FOR SOCIAL TAX</t>
  </si>
  <si>
    <t>COSTS FOR LOCATION</t>
  </si>
  <si>
    <t>SPECIAL TECHNICS ON LOCATION</t>
  </si>
  <si>
    <t>PERMITS AND TAXES</t>
  </si>
  <si>
    <t>OTHER COSTS</t>
  </si>
  <si>
    <t>BetacamSX set</t>
  </si>
  <si>
    <t>ADDITIONAL EQUIPM.</t>
  </si>
  <si>
    <t xml:space="preserve"> Dedolight set</t>
  </si>
  <si>
    <t>akku light</t>
  </si>
  <si>
    <t>shot-gun microphone</t>
  </si>
  <si>
    <t>DAT recorder with TC support</t>
  </si>
  <si>
    <t>COMMUNICATION TECH.</t>
  </si>
  <si>
    <t>TOTAL FOR FILMING EQUIPMENT</t>
  </si>
  <si>
    <t>CAMERA EQUIPMENT + CREW</t>
  </si>
  <si>
    <t>SOUND EQUIPMENT+CREW</t>
  </si>
  <si>
    <t>OTHERS</t>
  </si>
  <si>
    <t>TOTAL FOR PACKAGES</t>
  </si>
  <si>
    <t>FILM</t>
  </si>
  <si>
    <t xml:space="preserve">VIDEO TAPES </t>
  </si>
  <si>
    <t>BCT-30MA</t>
  </si>
  <si>
    <t>OTHER MATERIALS</t>
  </si>
  <si>
    <t>TOTAL FOR FILM/TAPE STOCK</t>
  </si>
  <si>
    <t>NEGATIVE DEVELOPING</t>
  </si>
  <si>
    <t>SPECIAL EFFECTS</t>
  </si>
  <si>
    <t>TOTAL FOR LABORATORY</t>
  </si>
  <si>
    <t>SOUND EFFECTS</t>
  </si>
  <si>
    <t>PROJECTION</t>
  </si>
  <si>
    <t xml:space="preserve">OTHER </t>
  </si>
  <si>
    <t>OFF-LINE EDITING</t>
  </si>
  <si>
    <t>AVID MCXPRESS</t>
  </si>
  <si>
    <t>AVID MC1000</t>
  </si>
  <si>
    <t>ON-LINE EDITING</t>
  </si>
  <si>
    <t>DUBBING/NARRATION</t>
  </si>
  <si>
    <t>3 languages (LAT, EST, ENG) x 8 hour.</t>
  </si>
  <si>
    <t>colour correction AVID MC1000</t>
  </si>
  <si>
    <t>AVID - Betacam SP</t>
  </si>
  <si>
    <t xml:space="preserve">OTHER EXPENCES </t>
  </si>
  <si>
    <t>Betacam SP - VHS copy</t>
  </si>
  <si>
    <t>TOTAL FOR PICTURE/SOUND POST-PRODUCTION</t>
  </si>
  <si>
    <t>COMPOSER</t>
  </si>
  <si>
    <t>including recording and rights</t>
  </si>
  <si>
    <t>PERFORMANCE / RECORDING</t>
  </si>
  <si>
    <t>MUSICIANS</t>
  </si>
  <si>
    <t>RENT OF THE STUDIO</t>
  </si>
  <si>
    <t>RENT OF THE SPECIAL TECHNICS</t>
  </si>
  <si>
    <t>folley artist</t>
  </si>
  <si>
    <t>TOTAL FOR MUSIC</t>
  </si>
  <si>
    <t>TOTAL FOR GRAPHICS</t>
  </si>
  <si>
    <t>ARCHIVE MATERIALS</t>
  </si>
  <si>
    <t>PHOTOARCHIVE</t>
  </si>
  <si>
    <t>TOTAL FOR ARCHIVE MATERIALS</t>
  </si>
  <si>
    <t>TRANSPORT / TRAVEL</t>
  </si>
  <si>
    <t>RENT OF THE CAR</t>
  </si>
  <si>
    <t>FUEL</t>
  </si>
  <si>
    <t>TICKETS</t>
  </si>
  <si>
    <t>PARKING PLACE AND GARRAGE</t>
  </si>
  <si>
    <t>TOTAL FOR TRANSPORT / TRAVEL</t>
  </si>
  <si>
    <t>HOTEL / LIVING</t>
  </si>
  <si>
    <t>HOTEL FOR THE CREW</t>
  </si>
  <si>
    <t>PER DIEM</t>
  </si>
  <si>
    <t>TOTAL FOR HOTEL/LIVING</t>
  </si>
  <si>
    <t>TRANSLATION</t>
  </si>
  <si>
    <t>TC LISTS</t>
  </si>
  <si>
    <t>TOTAL FOR OTHER PRODUCTION COSTS</t>
  </si>
  <si>
    <t>INSURANCE / FINANCES / LEGAL</t>
  </si>
  <si>
    <t>HEALTH INSURANCE</t>
  </si>
  <si>
    <t>INSURANCE OF EQUIPMENT</t>
  </si>
  <si>
    <t>BANK SERVICES/ PER CENTS</t>
  </si>
  <si>
    <t>LEGAL SERVICES</t>
  </si>
  <si>
    <t>TOTAL FOR INSURANCE/ FINANCES/ LEGAL</t>
  </si>
  <si>
    <t>ADVERTISINGS</t>
  </si>
  <si>
    <t>MATERIALS FOR THE PRESS</t>
  </si>
  <si>
    <t>PUBLIC RELATIONS</t>
  </si>
  <si>
    <t>PRESENTATIONS</t>
  </si>
  <si>
    <t>TOTAL FOR ADVERTISING</t>
  </si>
  <si>
    <t>ÕIGUSED</t>
  </si>
  <si>
    <t>TRÜKK JA PALJUNDUS</t>
  </si>
  <si>
    <t xml:space="preserve">PRODUCER </t>
  </si>
  <si>
    <t xml:space="preserve">COPRODUCER </t>
  </si>
  <si>
    <t>PRODUTSENT</t>
  </si>
  <si>
    <t>KAASPRODUTSENT</t>
  </si>
  <si>
    <t>MUUD</t>
  </si>
  <si>
    <t>PRODUTSENT/REZHISSÖÖR KOKKU</t>
  </si>
  <si>
    <t>(x märgitud ridadelt arvestatakse sots.maks)</t>
  </si>
  <si>
    <t>RAAMATUPIDAJA</t>
  </si>
  <si>
    <t>OPERAATORI ASSISTENT</t>
  </si>
  <si>
    <t>FOTOGRAAF</t>
  </si>
  <si>
    <t>MONTEERIJA</t>
  </si>
  <si>
    <t>(x märgitud summadelt)</t>
  </si>
  <si>
    <t>SOTSIAALMAKS KOKKU</t>
  </si>
  <si>
    <t>KOKKU</t>
  </si>
  <si>
    <t>VÕTTEPAIKADE ÜÜR</t>
  </si>
  <si>
    <t>LOAD/MAKSUD</t>
  </si>
  <si>
    <t>MUUD KULUD</t>
  </si>
  <si>
    <t>VÕTTETEHNIKA</t>
  </si>
  <si>
    <t>VALGUSTEHNIKA</t>
  </si>
  <si>
    <t>SIDETEHNIKA</t>
  </si>
  <si>
    <t>ERITEHNIKA</t>
  </si>
  <si>
    <t>VÕTTETEHNIKA KOKKU</t>
  </si>
  <si>
    <t>KAAMERAGRUPP</t>
  </si>
  <si>
    <t>HELIGRUPP</t>
  </si>
  <si>
    <t>VALGUSGRUPP</t>
  </si>
  <si>
    <t>JÄRELTÖÖTLUS</t>
  </si>
  <si>
    <t>OFF-LINE MONTAAZH</t>
  </si>
  <si>
    <t>ON-LINE MONTAAZH</t>
  </si>
  <si>
    <t>ERIEFEKTID</t>
  </si>
  <si>
    <t>ESITAJAD</t>
  </si>
  <si>
    <t>INSTRUMENTIDE RENT</t>
  </si>
  <si>
    <t>MUUSIKA</t>
  </si>
  <si>
    <t>MUUSIKA KOKKU</t>
  </si>
  <si>
    <t>GRAAFIKA KOKKU</t>
  </si>
  <si>
    <t>UURINGUD</t>
  </si>
  <si>
    <t>AUTORENT</t>
  </si>
  <si>
    <t>KÜTUS</t>
  </si>
  <si>
    <t>VIISAD JA KUTSED</t>
  </si>
  <si>
    <t>TRANSPORDI JA REISIKULUD KOKKU</t>
  </si>
  <si>
    <t>TEHNIKAKINDLUSTUS</t>
  </si>
  <si>
    <t>AUDIT</t>
  </si>
  <si>
    <t>TÕLKED</t>
  </si>
  <si>
    <t>ESITLUSED</t>
  </si>
  <si>
    <t>Unit/ühik</t>
  </si>
  <si>
    <t>Qty / kogus</t>
  </si>
  <si>
    <t>Cost/ hind</t>
  </si>
  <si>
    <t>Amount/ summa</t>
  </si>
  <si>
    <t>Unit/ ühik</t>
  </si>
  <si>
    <t>JÄRELTÖÖTLUS KOKKU</t>
  </si>
  <si>
    <t>TOITLUSTAMINE</t>
  </si>
  <si>
    <t>DETAILED</t>
  </si>
  <si>
    <t>monitor</t>
  </si>
  <si>
    <t>VHS COPYS</t>
  </si>
  <si>
    <t>FILMI NIMI</t>
  </si>
  <si>
    <t>Esilinastus:</t>
  </si>
  <si>
    <t>Produtsent:</t>
  </si>
  <si>
    <t>Rezhissöör:</t>
  </si>
  <si>
    <t>Arendusperiood:</t>
  </si>
  <si>
    <t>Eelarve koostaja:</t>
  </si>
  <si>
    <t>Kulugrupp</t>
  </si>
  <si>
    <t>ETTENÄGEMATUD KULUD</t>
  </si>
  <si>
    <t>EELARVELISED KULUD KOKKU</t>
  </si>
  <si>
    <t>KULUEELARVE</t>
  </si>
  <si>
    <t>Kuupäev:</t>
  </si>
  <si>
    <t>Filmi nimi</t>
  </si>
  <si>
    <t>TULUD</t>
  </si>
  <si>
    <t>KULUD KOKKU</t>
  </si>
  <si>
    <t>Arendus</t>
  </si>
  <si>
    <t>periood</t>
  </si>
  <si>
    <t>Produtsent</t>
  </si>
  <si>
    <t>Eestis</t>
  </si>
  <si>
    <t>välis</t>
  </si>
  <si>
    <t>CONTINGENCY</t>
  </si>
  <si>
    <t>TOTAL TOTAL</t>
  </si>
  <si>
    <t>Nr</t>
  </si>
  <si>
    <t>Kulud</t>
  </si>
  <si>
    <t>Filmitootmisettevõte:</t>
  </si>
  <si>
    <t>Koostamise kuupäev:</t>
  </si>
  <si>
    <t>FILMIGRUPP</t>
  </si>
  <si>
    <t>SOTSIAALMAKS</t>
  </si>
  <si>
    <t>VÕTTEPAIKADE KULU</t>
  </si>
  <si>
    <t>TEHNILISTE TEENUSTE PAKETID</t>
  </si>
  <si>
    <t>MATERJAL</t>
  </si>
  <si>
    <t>LABOR</t>
  </si>
  <si>
    <t>ARHIIVIMATERJAL</t>
  </si>
  <si>
    <t>MUU TOOTMISKULU</t>
  </si>
  <si>
    <t>TURUNDUSKULU</t>
  </si>
  <si>
    <t>Finantseerijad</t>
  </si>
  <si>
    <t>KULTUURKAPITAL</t>
  </si>
  <si>
    <t>FILMITOOTMISETTEVÕTTE OMAPANUS</t>
  </si>
  <si>
    <t>EXECUTIVE PRODUCER</t>
  </si>
  <si>
    <t>TEGEVPRODUTSENT</t>
  </si>
  <si>
    <t xml:space="preserve">PRODUCTION MANAGER </t>
  </si>
  <si>
    <t xml:space="preserve"> TOOTMISJUHT</t>
  </si>
  <si>
    <t>TECHNICAL STAFF</t>
  </si>
  <si>
    <t>GAFFER</t>
  </si>
  <si>
    <t>VALGUSMEISTER</t>
  </si>
  <si>
    <t>FILMIGRUPP KOKKU</t>
  </si>
  <si>
    <t>LOCATION EXPENCES</t>
  </si>
  <si>
    <t>SPECIAL SERVICES/ SECURITY</t>
  </si>
  <si>
    <t>ERITEENUSED/ VALVE</t>
  </si>
  <si>
    <t>TOTAL FOR LOCATION EXPENCES</t>
  </si>
  <si>
    <t xml:space="preserve">CAMERA EQUIOPM. / TRIPOD </t>
  </si>
  <si>
    <t>LIGHTING EQUIPM.</t>
  </si>
  <si>
    <t>SPECIAL EQUIPM.</t>
  </si>
  <si>
    <t>TEHNILISTE TEENUSTE PAKETID KOKKU</t>
  </si>
  <si>
    <t>CUTTING ROOM/ FACILITIES</t>
  </si>
  <si>
    <t>SOUND SYNCHRONISATION</t>
  </si>
  <si>
    <t>LÄBIVAATUSSAAL</t>
  </si>
  <si>
    <t>DOLBY LICENCE</t>
  </si>
  <si>
    <t>VÕTTEPAIKADE KULU KOKKU</t>
  </si>
  <si>
    <t>FILMILINT</t>
  </si>
  <si>
    <t>MATRJAL KOKKU</t>
  </si>
  <si>
    <t>MUU MATERJAL</t>
  </si>
  <si>
    <t>LABOR KOKKU</t>
  </si>
  <si>
    <t>ARHIIVIMATERJAL KOKKU</t>
  </si>
  <si>
    <t>JURIIDILINE TEENUS</t>
  </si>
  <si>
    <t>PANGA TEENUSTASU/ FINANTSKULU</t>
  </si>
  <si>
    <t>SUBTIITRID</t>
  </si>
  <si>
    <t>TURUNDUSKULU KOKKU</t>
  </si>
  <si>
    <t>SELGITUS</t>
  </si>
  <si>
    <t>KINDLUSTUS/ FINANTS/ ÕIGUS KOKKU</t>
  </si>
  <si>
    <t>MUU TOOTMISKULU KOKKU</t>
  </si>
  <si>
    <t>Eelarve</t>
  </si>
  <si>
    <t>Tegelik</t>
  </si>
  <si>
    <t>Rahavoogude ajakava</t>
  </si>
  <si>
    <t>PRINTING AND COPIES</t>
  </si>
  <si>
    <t>SCRIPT/ RIGHTS</t>
  </si>
  <si>
    <t>TOTAL FOR SCRIPT/ RIGHTS</t>
  </si>
  <si>
    <t>KÄSIKIRI/ ÕIGUS KOKKU</t>
  </si>
  <si>
    <t>TOOTMISASSISTENT</t>
  </si>
  <si>
    <t>BOOK- KEEPER</t>
  </si>
  <si>
    <t>ASSISTANT DIRECTOR</t>
  </si>
  <si>
    <t>CINEMATOGRAPHER</t>
  </si>
  <si>
    <t>CHAPTER Nr.1</t>
  </si>
  <si>
    <t>Steadycam</t>
  </si>
  <si>
    <t>COMPUTER TOOLS  (DISC, CD,ZIPdr.  etc...)</t>
  </si>
  <si>
    <t>SOUND COPYING</t>
  </si>
  <si>
    <t>SOUND DESIGN</t>
  </si>
  <si>
    <t>SALVESTUS</t>
  </si>
  <si>
    <t>SUBTITLES</t>
  </si>
  <si>
    <t xml:space="preserve">RESEARCH         </t>
  </si>
  <si>
    <t>SUHTEKORRALDUS</t>
  </si>
  <si>
    <t>KULUGRUPP</t>
  </si>
  <si>
    <t>COSTS</t>
  </si>
  <si>
    <r>
      <t xml:space="preserve">(mark with </t>
    </r>
    <r>
      <rPr>
        <b/>
        <sz val="7"/>
        <rFont val="Arial"/>
        <family val="2"/>
      </rPr>
      <t>X</t>
    </r>
    <r>
      <rPr>
        <sz val="7"/>
        <rFont val="Arial"/>
        <family val="2"/>
      </rPr>
      <t xml:space="preserve"> if social tax has to be paid)</t>
    </r>
  </si>
  <si>
    <t>kontroll</t>
  </si>
  <si>
    <t>RAHAVOOG (jooksev)</t>
  </si>
  <si>
    <t>RAHAVOOG (akumuleerunud)</t>
  </si>
  <si>
    <t>KASUM/KAHJUM</t>
  </si>
  <si>
    <t>KÄSIKIRI / ÕIGUSED</t>
  </si>
  <si>
    <t>PRODUTSENT / REZHISSÖÖR</t>
  </si>
  <si>
    <t>TIITRID / GRAAFIKA</t>
  </si>
  <si>
    <t>REISIKULU / MAJUTUS / PÄEVARAHA</t>
  </si>
  <si>
    <t>KOKKU REISIKULU / MAJUTUS / PÄEVARAHAD</t>
  </si>
  <si>
    <t>TRANSPORDIKULUD KOKKU</t>
  </si>
  <si>
    <t>TRANSPORDIKULUD</t>
  </si>
  <si>
    <t>TRAVEL / HOTEL / LIVING</t>
  </si>
  <si>
    <t>TRANSPORT</t>
  </si>
  <si>
    <t>Raamatupidaja</t>
  </si>
  <si>
    <t>VALGUSTAJA</t>
  </si>
  <si>
    <t>DUBLEERIMINE / DIKTOR</t>
  </si>
  <si>
    <t>Filmitootja aadress:</t>
  </si>
  <si>
    <t>Telefon,  e-mail:</t>
  </si>
  <si>
    <t>TULUD KOKKU</t>
  </si>
  <si>
    <t>Kontroll:</t>
  </si>
  <si>
    <t xml:space="preserve">Operaator: </t>
  </si>
  <si>
    <t>aruande kp</t>
  </si>
  <si>
    <t>Tegelikud rahavood</t>
  </si>
  <si>
    <t>TEGELIKUD KULUD KOKKU</t>
  </si>
  <si>
    <t>Hälbe</t>
  </si>
  <si>
    <t>EELARVE KULUGRUPP</t>
  </si>
  <si>
    <t>NÄITLEJAD / CASTING</t>
  </si>
  <si>
    <t>PROOVISAALI RENT</t>
  </si>
  <si>
    <t>NÄITLEJAD / CASTING KOKKU</t>
  </si>
  <si>
    <t>GRIP</t>
  </si>
  <si>
    <t>MUU TEHNILINE KOOSSEIS</t>
  </si>
  <si>
    <t>OPERAATOR (DoP)</t>
  </si>
  <si>
    <t>TÕLKETÖÖD</t>
  </si>
  <si>
    <t>MAKSUSTATAVAD SUMMAD PTK 1 - 4</t>
  </si>
  <si>
    <t>LAVASTUSKULUD</t>
  </si>
  <si>
    <t>LAVASTUSKULUD KOKKU</t>
  </si>
  <si>
    <t>GRIPITEHNIKA</t>
  </si>
  <si>
    <t>VALGUSTARVIKUD: FILTIRD JMS</t>
  </si>
  <si>
    <t>KINDLUSTUS</t>
  </si>
  <si>
    <t>KINDLUSTUS KOKKU</t>
  </si>
  <si>
    <t>FINANTS / ÕIGUS</t>
  </si>
  <si>
    <t>FINANTS/ ÕIGUS KOKKU</t>
  </si>
  <si>
    <t>TOOTMISTASU</t>
  </si>
  <si>
    <t>Aruande koostaja:</t>
  </si>
  <si>
    <t>EUR</t>
  </si>
  <si>
    <t>kokku €</t>
  </si>
  <si>
    <t>Summa €</t>
  </si>
  <si>
    <t>summa €</t>
  </si>
  <si>
    <t>ÜLDKULUD</t>
  </si>
  <si>
    <t>REžISSÖÖR (töö)</t>
  </si>
  <si>
    <t>REžISSÖÖR (õigused)</t>
  </si>
  <si>
    <t>HELIREžISSÖÖR</t>
  </si>
  <si>
    <t xml:space="preserve">Ettenägematudkulud kuni 5% </t>
  </si>
  <si>
    <t>EESTI FILMI INSTITUUT</t>
  </si>
  <si>
    <t>FILMIGA SEOTUD LABORITÖÖD</t>
  </si>
  <si>
    <t>Tootm etap</t>
  </si>
  <si>
    <t>CASTING, AGENTUURITASUD</t>
  </si>
  <si>
    <t>daatum</t>
  </si>
  <si>
    <t>TAKSO, PARKIMINE JA GARAžEERIMINE</t>
  </si>
  <si>
    <t>TURUNDUSMATERJALID</t>
  </si>
  <si>
    <t>PRODUTSENT / REŽISSÖÖR</t>
  </si>
  <si>
    <t>PROOVITEHNIKA RENT</t>
  </si>
  <si>
    <t>HELIOPERAATOR</t>
  </si>
  <si>
    <t>POOMIMEES</t>
  </si>
  <si>
    <t>KAAMERA KOPLEKT</t>
  </si>
  <si>
    <t>LISA KAAMERATEHNIKA</t>
  </si>
  <si>
    <t>HELITEHNIKA KOMPLEKT</t>
  </si>
  <si>
    <t>GRIPIGRUPP</t>
  </si>
  <si>
    <t>VÕTTETEHNILISTE TEENUSTE PAKETID</t>
  </si>
  <si>
    <t>VÕTTETEHNILISTE TEENUSTE PAKETID KOKKU</t>
  </si>
  <si>
    <t>KÕVAKETTAD</t>
  </si>
  <si>
    <t>MATERJAL KOKKU</t>
  </si>
  <si>
    <t>VÄRVIMÄÄRAMINE</t>
  </si>
  <si>
    <t>KOKKUSALVESTUS</t>
  </si>
  <si>
    <t>HELIMONTAAŽ</t>
  </si>
  <si>
    <t>PROOVIRUUM</t>
  </si>
  <si>
    <t>ORIGINAALMUUSIKA HELILOOJA (töö)</t>
  </si>
  <si>
    <t>ORIGINAALMUUSIKA HELILOOJA (õigused)</t>
  </si>
  <si>
    <t>KASUTATUD MUUSIKA FONOGRAMMITASU</t>
  </si>
  <si>
    <t>TIITRID / GRAAFIKA KOKKU</t>
  </si>
  <si>
    <t>ARHIIVI KASUTUSLITSENTS</t>
  </si>
  <si>
    <t>REISIKULUD EESTIS</t>
  </si>
  <si>
    <t>MAJUTUS EESTIS</t>
  </si>
  <si>
    <t>DIALOOGILEHT</t>
  </si>
  <si>
    <t>TC SUBTIITRITE TOIMETAMINE</t>
  </si>
  <si>
    <t>ARENDUSPILOODI TEGEMINE</t>
  </si>
  <si>
    <t>TURUNDUSMATERJALIDE TÕLKED</t>
  </si>
  <si>
    <t>TREILERITE TEGEMINE</t>
  </si>
  <si>
    <t>DVD, BLURAY ESITLUSKOOPIAD</t>
  </si>
  <si>
    <t>Tootmisperiood:</t>
  </si>
  <si>
    <t>S.h. Võtteperiood:</t>
  </si>
  <si>
    <t>Võttepäevade arv:</t>
  </si>
  <si>
    <t>Järeltootmisperiood:</t>
  </si>
  <si>
    <t>MUUD EESTI FONDID</t>
  </si>
  <si>
    <t>EESTI TELEKANAL</t>
  </si>
  <si>
    <t>MUUD EESTI TOETUSED</t>
  </si>
  <si>
    <t>TEISTE RIIKIDE FONDID</t>
  </si>
  <si>
    <t>TEISTE RIIKIDE TELEKANALID</t>
  </si>
  <si>
    <t>MUUD TEISTE RIIKIDE TOETUSED</t>
  </si>
  <si>
    <t>MEDIA</t>
  </si>
  <si>
    <t>Filmi pikkus:</t>
  </si>
  <si>
    <t>RAVI / ÕNNETUSJUHTUMI KINDLUSTUS</t>
  </si>
  <si>
    <t>FINANTS / ÕIGUS KOKKU</t>
  </si>
  <si>
    <t>TEGELIKUD KULUD</t>
  </si>
  <si>
    <t>KULUEELARVE - TEGELIK TULEMUS</t>
  </si>
  <si>
    <t>TEGELIKUD TULUD KOKKU</t>
  </si>
  <si>
    <t>EELARVELISED TULUD KOKKU</t>
  </si>
  <si>
    <t xml:space="preserve"> KULUD KOKKU</t>
  </si>
  <si>
    <t>Hälbe %</t>
  </si>
  <si>
    <t>Hälbe%</t>
  </si>
  <si>
    <t>EELARVELISED/TEGELIKUD KULUD KOKKU</t>
  </si>
  <si>
    <t xml:space="preserve">      </t>
  </si>
  <si>
    <t>Hälve €</t>
  </si>
  <si>
    <t>Tootmistasu kuni 5% eelarvemahust</t>
  </si>
  <si>
    <t>Üldkulud kuni 7% otsekuludest</t>
  </si>
  <si>
    <t>MONTAAžIRUUMI / -SEADMED RENT</t>
  </si>
  <si>
    <t>TARVIKUD (DISKID, PATAREID  jne)</t>
  </si>
  <si>
    <t>REISIKULUD VÄLISMAALE</t>
  </si>
  <si>
    <t>MUUD REISIKULUD VÄLISMAALE</t>
  </si>
  <si>
    <t>MAJUTUS VÄLISMAALE</t>
  </si>
  <si>
    <t>PÄEVARAHA VÄLISMAALE</t>
  </si>
  <si>
    <t>MAKSUSTATAVAD SUMMAD PTK 6 - 22</t>
  </si>
  <si>
    <t>DOKUMENTAALFILMI KULUARUANNE</t>
  </si>
  <si>
    <t>DOKUMENTAALFILMI DETAILNE EELARVE</t>
  </si>
  <si>
    <t>DOKUMENTAALFILMI EELARVE</t>
  </si>
  <si>
    <t>DOKUMENTAALFILMI DETAILNE KULUARUANNE</t>
  </si>
  <si>
    <t>DOKUMENTAALFILMI KULUDE VÕRDLUS EELARVEGA</t>
  </si>
  <si>
    <t>KONSULTANDID, TOIMETAJAD</t>
  </si>
  <si>
    <t>STSENAARIUM/ STSENAARNE PLAAN</t>
  </si>
  <si>
    <t>NÄITLEJAD</t>
  </si>
  <si>
    <t>REžISSÖÖRI ASSISTENT</t>
  </si>
  <si>
    <t>DCP/BLURAY/DVD MASTER</t>
  </si>
  <si>
    <t>KASUTATUD MUUSIKA AUTORI-/ESITAJATASU</t>
  </si>
  <si>
    <t>TIITRID/-TOIMETAJA</t>
  </si>
  <si>
    <t>FINANTS / ÕIGUS / AUDIT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</si>
</sst>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.00_);[Red]\(&quot;$&quot;#,##0.00\)"/>
    <numFmt numFmtId="173" formatCode="#,##0.00\ _L_s"/>
    <numFmt numFmtId="174" formatCode="0.0"/>
    <numFmt numFmtId="175" formatCode="0.00;[Red]0.00"/>
    <numFmt numFmtId="176" formatCode="0\ %"/>
    <numFmt numFmtId="177" formatCode="#,##0.000_);[Red]\(#,##0.000\)"/>
    <numFmt numFmtId="178" formatCode="\-#,##0\ _k_r;[Red]#,##0\ _k_r"/>
    <numFmt numFmtId="179" formatCode="#,##0.0"/>
    <numFmt numFmtId="180" formatCode="#,##0.000"/>
    <numFmt numFmtId="181" formatCode="#,##0.0000"/>
    <numFmt numFmtId="182" formatCode="0.0\ %"/>
    <numFmt numFmtId="183" formatCode="0.0%"/>
    <numFmt numFmtId="184" formatCode="[$-425]d\.\ mmmm\ yyyy&quot;. a.&quot;"/>
    <numFmt numFmtId="185" formatCode="dd\.mm\.yy;@"/>
    <numFmt numFmtId="186" formatCode="#,##0.0\ _k_r;[Red]\-#,##0.0\ _k_r"/>
    <numFmt numFmtId="187" formatCode="mmm/yyyy"/>
    <numFmt numFmtId="188" formatCode="#&quot; &quot;?/2"/>
    <numFmt numFmtId="189" formatCode="[$-425]d\.\ mmmm\ yyyy"/>
    <numFmt numFmtId="190" formatCode="d\.mm\.yyyy;@"/>
  </numFmts>
  <fonts count="60">
    <font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2"/>
      <color indexed="12"/>
      <name val="Times CE"/>
      <family val="0"/>
    </font>
    <font>
      <i/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7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9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double"/>
      <bottom style="hair"/>
    </border>
    <border>
      <left style="hair"/>
      <right style="hair"/>
      <top style="double"/>
      <bottom style="hair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hair"/>
      <top style="thin"/>
      <bottom style="thin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hair"/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4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23" borderId="3" applyNumberFormat="0" applyAlignment="0" applyProtection="0"/>
    <xf numFmtId="0" fontId="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0" fillId="24" borderId="5" applyNumberFormat="0" applyFont="0" applyAlignment="0" applyProtection="0"/>
    <xf numFmtId="0" fontId="51" fillId="25" borderId="0" applyNumberFormat="0" applyBorder="0" applyAlignment="0" applyProtection="0"/>
    <xf numFmtId="0" fontId="1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20" borderId="9" applyNumberFormat="0" applyAlignment="0" applyProtection="0"/>
  </cellStyleXfs>
  <cellXfs count="515">
    <xf numFmtId="0" fontId="0" fillId="0" borderId="0" xfId="0" applyAlignment="1">
      <alignment/>
    </xf>
    <xf numFmtId="0" fontId="3" fillId="0" borderId="10" xfId="48" applyNumberFormat="1" applyFont="1" applyBorder="1" applyAlignment="1">
      <alignment horizontal="center"/>
      <protection/>
    </xf>
    <xf numFmtId="0" fontId="3" fillId="33" borderId="0" xfId="48" applyNumberFormat="1" applyFont="1" applyFill="1" applyBorder="1" applyAlignment="1">
      <alignment/>
      <protection/>
    </xf>
    <xf numFmtId="0" fontId="6" fillId="33" borderId="0" xfId="48" applyFont="1" applyFill="1" applyBorder="1" applyAlignment="1">
      <alignment horizontal="center"/>
      <protection/>
    </xf>
    <xf numFmtId="0" fontId="3" fillId="33" borderId="0" xfId="48" applyFont="1" applyFill="1" applyBorder="1" applyAlignment="1">
      <alignment/>
      <protection/>
    </xf>
    <xf numFmtId="0" fontId="3" fillId="33" borderId="0" xfId="48" applyFont="1" applyFill="1" applyBorder="1" applyAlignment="1">
      <alignment horizontal="right"/>
      <protection/>
    </xf>
    <xf numFmtId="0" fontId="3" fillId="33" borderId="0" xfId="48" applyNumberFormat="1" applyFont="1" applyFill="1" applyBorder="1" applyAlignment="1">
      <alignment horizontal="right"/>
      <protection/>
    </xf>
    <xf numFmtId="3" fontId="3" fillId="33" borderId="0" xfId="48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40" fontId="10" fillId="34" borderId="11" xfId="34" applyFont="1" applyFill="1" applyBorder="1" applyAlignment="1">
      <alignment horizontal="right"/>
    </xf>
    <xf numFmtId="177" fontId="6" fillId="0" borderId="11" xfId="34" applyNumberFormat="1" applyFont="1" applyBorder="1" applyAlignment="1" applyProtection="1">
      <alignment horizontal="right"/>
      <protection/>
    </xf>
    <xf numFmtId="0" fontId="11" fillId="0" borderId="0" xfId="48" applyFont="1" applyAlignment="1" applyProtection="1">
      <alignment horizontal="centerContinuous"/>
      <protection/>
    </xf>
    <xf numFmtId="0" fontId="11" fillId="0" borderId="0" xfId="48" applyFont="1" applyAlignment="1" applyProtection="1">
      <alignment horizontal="center"/>
      <protection/>
    </xf>
    <xf numFmtId="0" fontId="3" fillId="0" borderId="12" xfId="48" applyNumberFormat="1" applyFont="1" applyBorder="1" applyAlignment="1">
      <alignment horizontal="center"/>
      <protection/>
    </xf>
    <xf numFmtId="0" fontId="3" fillId="0" borderId="12" xfId="48" applyFont="1" applyBorder="1" applyAlignment="1">
      <alignment horizontal="center"/>
      <protection/>
    </xf>
    <xf numFmtId="3" fontId="3" fillId="0" borderId="13" xfId="48" applyNumberFormat="1" applyFont="1" applyBorder="1" applyAlignment="1">
      <alignment horizontal="center"/>
      <protection/>
    </xf>
    <xf numFmtId="0" fontId="3" fillId="0" borderId="14" xfId="48" applyFont="1" applyBorder="1" applyAlignment="1">
      <alignment horizontal="center"/>
      <protection/>
    </xf>
    <xf numFmtId="0" fontId="1" fillId="0" borderId="0" xfId="48" applyNumberFormat="1" applyFont="1" applyBorder="1" applyAlignment="1">
      <alignment horizontal="left"/>
      <protection/>
    </xf>
    <xf numFmtId="0" fontId="1" fillId="0" borderId="0" xfId="48" applyFont="1" applyBorder="1" applyAlignment="1">
      <alignment horizontal="left"/>
      <protection/>
    </xf>
    <xf numFmtId="3" fontId="1" fillId="0" borderId="0" xfId="48" applyNumberFormat="1" applyFont="1" applyBorder="1" applyAlignment="1">
      <alignment horizontal="left"/>
      <protection/>
    </xf>
    <xf numFmtId="0" fontId="10" fillId="0" borderId="0" xfId="48" applyNumberFormat="1" applyFont="1" applyBorder="1" applyAlignment="1">
      <alignment horizontal="left"/>
      <protection/>
    </xf>
    <xf numFmtId="0" fontId="7" fillId="0" borderId="0" xfId="0" applyFont="1" applyAlignment="1">
      <alignment/>
    </xf>
    <xf numFmtId="0" fontId="7" fillId="0" borderId="10" xfId="48" applyNumberFormat="1" applyFont="1" applyBorder="1" applyAlignment="1">
      <alignment horizontal="center"/>
      <protection/>
    </xf>
    <xf numFmtId="0" fontId="7" fillId="0" borderId="15" xfId="48" applyFont="1" applyBorder="1" applyAlignment="1">
      <alignment horizontal="center"/>
      <protection/>
    </xf>
    <xf numFmtId="0" fontId="7" fillId="33" borderId="0" xfId="48" applyNumberFormat="1" applyFont="1" applyFill="1" applyBorder="1" applyAlignment="1">
      <alignment/>
      <protection/>
    </xf>
    <xf numFmtId="0" fontId="7" fillId="33" borderId="0" xfId="48" applyNumberFormat="1" applyFont="1" applyFill="1" applyBorder="1" applyAlignment="1">
      <alignment horizontal="center"/>
      <protection/>
    </xf>
    <xf numFmtId="0" fontId="8" fillId="33" borderId="0" xfId="48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15" fillId="0" borderId="0" xfId="0" applyFont="1" applyAlignment="1">
      <alignment/>
    </xf>
    <xf numFmtId="177" fontId="6" fillId="0" borderId="11" xfId="34" applyNumberFormat="1" applyFont="1" applyFill="1" applyBorder="1" applyAlignment="1" applyProtection="1">
      <alignment horizontal="right"/>
      <protection/>
    </xf>
    <xf numFmtId="3" fontId="6" fillId="0" borderId="11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48" applyNumberFormat="1" applyFont="1" applyFill="1" applyBorder="1" applyAlignment="1">
      <alignment/>
      <protection/>
    </xf>
    <xf numFmtId="0" fontId="17" fillId="0" borderId="0" xfId="48" applyFont="1" applyAlignment="1" applyProtection="1">
      <alignment horizontal="centerContinuous"/>
      <protection/>
    </xf>
    <xf numFmtId="0" fontId="16" fillId="0" borderId="0" xfId="48" applyFont="1" applyAlignment="1">
      <alignment horizontal="right"/>
      <protection/>
    </xf>
    <xf numFmtId="0" fontId="16" fillId="0" borderId="0" xfId="0" applyFont="1" applyAlignment="1">
      <alignment/>
    </xf>
    <xf numFmtId="0" fontId="17" fillId="0" borderId="0" xfId="48" applyFont="1" applyAlignment="1" applyProtection="1">
      <alignment horizontal="left"/>
      <protection/>
    </xf>
    <xf numFmtId="3" fontId="3" fillId="0" borderId="16" xfId="48" applyNumberFormat="1" applyFont="1" applyBorder="1" applyAlignment="1">
      <alignment horizontal="right"/>
      <protection/>
    </xf>
    <xf numFmtId="3" fontId="3" fillId="33" borderId="0" xfId="35" applyNumberFormat="1" applyFont="1" applyFill="1" applyBorder="1" applyAlignment="1" applyProtection="1">
      <alignment horizontal="right"/>
      <protection/>
    </xf>
    <xf numFmtId="3" fontId="7" fillId="0" borderId="17" xfId="48" applyNumberFormat="1" applyFont="1" applyBorder="1" applyAlignment="1">
      <alignment horizontal="right"/>
      <protection/>
    </xf>
    <xf numFmtId="3" fontId="7" fillId="33" borderId="0" xfId="35" applyNumberFormat="1" applyFont="1" applyFill="1" applyBorder="1" applyAlignment="1" applyProtection="1">
      <alignment horizontal="right"/>
      <protection/>
    </xf>
    <xf numFmtId="3" fontId="7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48" applyNumberFormat="1" applyFont="1" applyBorder="1" applyAlignment="1">
      <alignment horizontal="left"/>
      <protection/>
    </xf>
    <xf numFmtId="3" fontId="0" fillId="0" borderId="0" xfId="48" applyNumberFormat="1" applyFont="1" applyBorder="1" applyAlignment="1">
      <alignment horizontal="left"/>
      <protection/>
    </xf>
    <xf numFmtId="0" fontId="0" fillId="0" borderId="0" xfId="0" applyFont="1" applyBorder="1" applyAlignment="1">
      <alignment/>
    </xf>
    <xf numFmtId="0" fontId="3" fillId="33" borderId="0" xfId="48" applyNumberFormat="1" applyFont="1" applyFill="1" applyBorder="1" applyAlignment="1">
      <alignment/>
      <protection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18" fillId="0" borderId="0" xfId="48" applyNumberFormat="1" applyFont="1" applyBorder="1" applyAlignment="1">
      <alignment horizontal="left"/>
      <protection/>
    </xf>
    <xf numFmtId="0" fontId="18" fillId="0" borderId="0" xfId="48" applyNumberFormat="1" applyFont="1" applyBorder="1" applyAlignment="1">
      <alignment horizontal="right"/>
      <protection/>
    </xf>
    <xf numFmtId="0" fontId="11" fillId="0" borderId="0" xfId="48" applyFont="1" applyAlignment="1" applyProtection="1">
      <alignment horizontal="left"/>
      <protection/>
    </xf>
    <xf numFmtId="3" fontId="0" fillId="0" borderId="0" xfId="0" applyNumberFormat="1" applyFont="1" applyBorder="1" applyAlignment="1">
      <alignment/>
    </xf>
    <xf numFmtId="0" fontId="1" fillId="0" borderId="0" xfId="48" applyFont="1" applyAlignment="1">
      <alignment horizontal="centerContinuous"/>
      <protection/>
    </xf>
    <xf numFmtId="0" fontId="1" fillId="0" borderId="0" xfId="48" applyFont="1" applyAlignment="1">
      <alignment horizontal="left"/>
      <protection/>
    </xf>
    <xf numFmtId="0" fontId="1" fillId="0" borderId="0" xfId="48" applyFont="1" applyAlignment="1">
      <alignment horizontal="right"/>
      <protection/>
    </xf>
    <xf numFmtId="1" fontId="20" fillId="34" borderId="11" xfId="34" applyNumberFormat="1" applyFont="1" applyFill="1" applyBorder="1" applyAlignment="1">
      <alignment horizontal="center"/>
    </xf>
    <xf numFmtId="40" fontId="20" fillId="34" borderId="11" xfId="34" applyFont="1" applyFill="1" applyBorder="1" applyAlignment="1">
      <alignment/>
    </xf>
    <xf numFmtId="40" fontId="20" fillId="34" borderId="11" xfId="34" applyFont="1" applyFill="1" applyBorder="1" applyAlignment="1">
      <alignment horizontal="right"/>
    </xf>
    <xf numFmtId="3" fontId="5" fillId="34" borderId="11" xfId="34" applyNumberFormat="1" applyFont="1" applyFill="1" applyBorder="1" applyAlignment="1">
      <alignment/>
    </xf>
    <xf numFmtId="40" fontId="5" fillId="34" borderId="11" xfId="34" applyFont="1" applyFill="1" applyBorder="1" applyAlignment="1">
      <alignment/>
    </xf>
    <xf numFmtId="2" fontId="5" fillId="34" borderId="11" xfId="34" applyNumberFormat="1" applyFont="1" applyFill="1" applyBorder="1" applyAlignment="1">
      <alignment horizontal="center"/>
    </xf>
    <xf numFmtId="3" fontId="5" fillId="34" borderId="11" xfId="34" applyNumberFormat="1" applyFont="1" applyFill="1" applyBorder="1" applyAlignment="1">
      <alignment horizontal="center"/>
    </xf>
    <xf numFmtId="40" fontId="5" fillId="34" borderId="11" xfId="34" applyFont="1" applyFill="1" applyBorder="1" applyAlignment="1">
      <alignment horizontal="center"/>
    </xf>
    <xf numFmtId="2" fontId="6" fillId="0" borderId="0" xfId="48" applyNumberFormat="1" applyFont="1" applyFill="1" applyBorder="1" applyAlignment="1">
      <alignment horizontal="right"/>
      <protection/>
    </xf>
    <xf numFmtId="17" fontId="5" fillId="34" borderId="11" xfId="34" applyNumberFormat="1" applyFont="1" applyFill="1" applyBorder="1" applyAlignment="1">
      <alignment horizontal="center"/>
    </xf>
    <xf numFmtId="1" fontId="0" fillId="0" borderId="11" xfId="34" applyNumberFormat="1" applyFont="1" applyBorder="1" applyAlignment="1">
      <alignment horizontal="center"/>
    </xf>
    <xf numFmtId="40" fontId="3" fillId="0" borderId="11" xfId="34" applyFont="1" applyBorder="1" applyAlignment="1">
      <alignment horizontal="right"/>
    </xf>
    <xf numFmtId="3" fontId="3" fillId="0" borderId="11" xfId="34" applyNumberFormat="1" applyFont="1" applyBorder="1" applyAlignment="1">
      <alignment horizontal="right"/>
    </xf>
    <xf numFmtId="40" fontId="3" fillId="0" borderId="11" xfId="34" applyFont="1" applyBorder="1" applyAlignment="1">
      <alignment/>
    </xf>
    <xf numFmtId="40" fontId="3" fillId="0" borderId="11" xfId="34" applyFont="1" applyBorder="1" applyAlignment="1">
      <alignment horizontal="center"/>
    </xf>
    <xf numFmtId="40" fontId="10" fillId="0" borderId="0" xfId="34" applyFont="1" applyAlignment="1">
      <alignment/>
    </xf>
    <xf numFmtId="0" fontId="0" fillId="0" borderId="11" xfId="0" applyFont="1" applyBorder="1" applyAlignment="1">
      <alignment/>
    </xf>
    <xf numFmtId="40" fontId="3" fillId="0" borderId="11" xfId="34" applyFont="1" applyBorder="1" applyAlignment="1" applyProtection="1">
      <alignment horizontal="left"/>
      <protection/>
    </xf>
    <xf numFmtId="40" fontId="3" fillId="0" borderId="11" xfId="34" applyFont="1" applyBorder="1" applyAlignment="1" applyProtection="1">
      <alignment horizontal="right"/>
      <protection/>
    </xf>
    <xf numFmtId="3" fontId="3" fillId="0" borderId="11" xfId="34" applyNumberFormat="1" applyFont="1" applyBorder="1" applyAlignment="1" applyProtection="1">
      <alignment horizontal="right"/>
      <protection/>
    </xf>
    <xf numFmtId="40" fontId="3" fillId="0" borderId="11" xfId="34" applyFont="1" applyBorder="1" applyAlignment="1">
      <alignment horizontal="left"/>
    </xf>
    <xf numFmtId="40" fontId="6" fillId="0" borderId="11" xfId="34" applyFont="1" applyBorder="1" applyAlignment="1">
      <alignment horizontal="left"/>
    </xf>
    <xf numFmtId="40" fontId="6" fillId="0" borderId="11" xfId="34" applyFont="1" applyBorder="1" applyAlignment="1">
      <alignment horizontal="right"/>
    </xf>
    <xf numFmtId="3" fontId="6" fillId="33" borderId="11" xfId="34" applyNumberFormat="1" applyFont="1" applyFill="1" applyBorder="1" applyAlignment="1">
      <alignment horizontal="right"/>
    </xf>
    <xf numFmtId="2" fontId="3" fillId="0" borderId="11" xfId="34" applyNumberFormat="1" applyFont="1" applyBorder="1" applyAlignment="1" applyProtection="1">
      <alignment horizontal="right"/>
      <protection/>
    </xf>
    <xf numFmtId="3" fontId="6" fillId="0" borderId="11" xfId="34" applyNumberFormat="1" applyFont="1" applyBorder="1" applyAlignment="1">
      <alignment horizontal="right"/>
    </xf>
    <xf numFmtId="40" fontId="7" fillId="0" borderId="11" xfId="34" applyFont="1" applyBorder="1" applyAlignment="1">
      <alignment horizontal="left"/>
    </xf>
    <xf numFmtId="40" fontId="3" fillId="0" borderId="11" xfId="34" applyFont="1" applyBorder="1" applyAlignment="1" applyProtection="1">
      <alignment/>
      <protection/>
    </xf>
    <xf numFmtId="1" fontId="0" fillId="0" borderId="11" xfId="34" applyNumberFormat="1" applyFont="1" applyFill="1" applyBorder="1" applyAlignment="1">
      <alignment horizontal="center"/>
    </xf>
    <xf numFmtId="3" fontId="3" fillId="0" borderId="11" xfId="34" applyNumberFormat="1" applyFont="1" applyFill="1" applyBorder="1" applyAlignment="1" applyProtection="1">
      <alignment horizontal="right"/>
      <protection/>
    </xf>
    <xf numFmtId="40" fontId="3" fillId="0" borderId="11" xfId="34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3" fontId="6" fillId="0" borderId="11" xfId="34" applyNumberFormat="1" applyFont="1" applyBorder="1" applyAlignment="1" applyProtection="1">
      <alignment horizontal="right"/>
      <protection/>
    </xf>
    <xf numFmtId="40" fontId="6" fillId="0" borderId="11" xfId="34" applyFont="1" applyBorder="1" applyAlignment="1" applyProtection="1">
      <alignment horizontal="left"/>
      <protection/>
    </xf>
    <xf numFmtId="40" fontId="6" fillId="0" borderId="11" xfId="34" applyFont="1" applyBorder="1" applyAlignment="1" applyProtection="1">
      <alignment horizontal="right"/>
      <protection/>
    </xf>
    <xf numFmtId="1" fontId="3" fillId="0" borderId="11" xfId="34" applyNumberFormat="1" applyFont="1" applyBorder="1" applyAlignment="1">
      <alignment horizontal="right"/>
    </xf>
    <xf numFmtId="1" fontId="3" fillId="0" borderId="11" xfId="34" applyNumberFormat="1" applyFont="1" applyBorder="1" applyAlignment="1" applyProtection="1">
      <alignment horizontal="right"/>
      <protection/>
    </xf>
    <xf numFmtId="1" fontId="3" fillId="0" borderId="11" xfId="34" applyNumberFormat="1" applyFont="1" applyBorder="1" applyAlignment="1" applyProtection="1">
      <alignment horizontal="left"/>
      <protection/>
    </xf>
    <xf numFmtId="1" fontId="0" fillId="0" borderId="11" xfId="34" applyNumberFormat="1" applyFont="1" applyBorder="1" applyAlignment="1" applyProtection="1">
      <alignment horizontal="center"/>
      <protection/>
    </xf>
    <xf numFmtId="40" fontId="3" fillId="0" borderId="11" xfId="34" applyFont="1" applyBorder="1" applyAlignment="1" applyProtection="1">
      <alignment/>
      <protection/>
    </xf>
    <xf numFmtId="177" fontId="3" fillId="0" borderId="11" xfId="34" applyNumberFormat="1" applyFont="1" applyBorder="1" applyAlignment="1" applyProtection="1">
      <alignment horizontal="left"/>
      <protection/>
    </xf>
    <xf numFmtId="177" fontId="3" fillId="0" borderId="11" xfId="34" applyNumberFormat="1" applyFont="1" applyBorder="1" applyAlignment="1" applyProtection="1">
      <alignment horizontal="right"/>
      <protection/>
    </xf>
    <xf numFmtId="177" fontId="3" fillId="0" borderId="11" xfId="34" applyNumberFormat="1" applyFont="1" applyFill="1" applyBorder="1" applyAlignment="1" applyProtection="1">
      <alignment horizontal="right"/>
      <protection/>
    </xf>
    <xf numFmtId="2" fontId="3" fillId="0" borderId="11" xfId="34" applyNumberFormat="1" applyFont="1" applyFill="1" applyBorder="1" applyAlignment="1" applyProtection="1">
      <alignment horizontal="right"/>
      <protection/>
    </xf>
    <xf numFmtId="1" fontId="0" fillId="0" borderId="18" xfId="34" applyNumberFormat="1" applyFont="1" applyBorder="1" applyAlignment="1">
      <alignment horizontal="center"/>
    </xf>
    <xf numFmtId="40" fontId="6" fillId="0" borderId="18" xfId="34" applyFont="1" applyBorder="1" applyAlignment="1">
      <alignment horizontal="left"/>
    </xf>
    <xf numFmtId="40" fontId="6" fillId="0" borderId="18" xfId="34" applyFont="1" applyBorder="1" applyAlignment="1">
      <alignment horizontal="right"/>
    </xf>
    <xf numFmtId="3" fontId="3" fillId="0" borderId="18" xfId="34" applyNumberFormat="1" applyFont="1" applyBorder="1" applyAlignment="1">
      <alignment horizontal="right"/>
    </xf>
    <xf numFmtId="40" fontId="3" fillId="0" borderId="18" xfId="34" applyFont="1" applyBorder="1" applyAlignment="1">
      <alignment/>
    </xf>
    <xf numFmtId="2" fontId="3" fillId="0" borderId="18" xfId="34" applyNumberFormat="1" applyFont="1" applyBorder="1" applyAlignment="1" applyProtection="1">
      <alignment horizontal="right"/>
      <protection/>
    </xf>
    <xf numFmtId="3" fontId="6" fillId="0" borderId="18" xfId="34" applyNumberFormat="1" applyFont="1" applyBorder="1" applyAlignment="1">
      <alignment horizontal="right"/>
    </xf>
    <xf numFmtId="40" fontId="6" fillId="0" borderId="0" xfId="34" applyFont="1" applyAlignment="1">
      <alignment/>
    </xf>
    <xf numFmtId="40" fontId="6" fillId="34" borderId="11" xfId="34" applyFont="1" applyFill="1" applyBorder="1" applyAlignment="1">
      <alignment/>
    </xf>
    <xf numFmtId="40" fontId="6" fillId="34" borderId="11" xfId="34" applyFont="1" applyFill="1" applyBorder="1" applyAlignment="1">
      <alignment horizontal="right"/>
    </xf>
    <xf numFmtId="40" fontId="6" fillId="0" borderId="0" xfId="34" applyFont="1" applyFill="1" applyAlignment="1">
      <alignment/>
    </xf>
    <xf numFmtId="40" fontId="3" fillId="33" borderId="11" xfId="34" applyFont="1" applyFill="1" applyBorder="1" applyAlignment="1">
      <alignment horizontal="center"/>
    </xf>
    <xf numFmtId="40" fontId="3" fillId="34" borderId="11" xfId="34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1" fontId="0" fillId="0" borderId="0" xfId="34" applyNumberFormat="1" applyFont="1" applyBorder="1" applyAlignment="1">
      <alignment horizontal="center"/>
    </xf>
    <xf numFmtId="40" fontId="6" fillId="0" borderId="0" xfId="34" applyFont="1" applyBorder="1" applyAlignment="1">
      <alignment horizontal="left"/>
    </xf>
    <xf numFmtId="40" fontId="6" fillId="0" borderId="0" xfId="34" applyFont="1" applyBorder="1" applyAlignment="1">
      <alignment horizontal="right"/>
    </xf>
    <xf numFmtId="3" fontId="3" fillId="0" borderId="0" xfId="34" applyNumberFormat="1" applyFont="1" applyBorder="1" applyAlignment="1">
      <alignment horizontal="right"/>
    </xf>
    <xf numFmtId="40" fontId="3" fillId="0" borderId="0" xfId="34" applyFont="1" applyBorder="1" applyAlignment="1">
      <alignment/>
    </xf>
    <xf numFmtId="2" fontId="3" fillId="0" borderId="0" xfId="34" applyNumberFormat="1" applyFont="1" applyBorder="1" applyAlignment="1" applyProtection="1">
      <alignment horizontal="right"/>
      <protection/>
    </xf>
    <xf numFmtId="3" fontId="6" fillId="0" borderId="0" xfId="34" applyNumberFormat="1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0" fontId="1" fillId="0" borderId="0" xfId="48" applyFont="1" applyProtection="1">
      <alignment/>
      <protection locked="0"/>
    </xf>
    <xf numFmtId="0" fontId="1" fillId="0" borderId="19" xfId="48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3" fillId="0" borderId="0" xfId="48" applyNumberFormat="1" applyFont="1" applyFill="1" applyBorder="1" applyAlignment="1" applyProtection="1">
      <alignment/>
      <protection locked="0"/>
    </xf>
    <xf numFmtId="0" fontId="3" fillId="0" borderId="0" xfId="48" applyNumberFormat="1" applyFont="1" applyFill="1" applyBorder="1" applyAlignment="1" applyProtection="1">
      <alignment horizontal="right"/>
      <protection locked="0"/>
    </xf>
    <xf numFmtId="0" fontId="6" fillId="0" borderId="0" xfId="48" applyFont="1" applyFill="1" applyBorder="1" applyAlignment="1" applyProtection="1">
      <alignment horizontal="center"/>
      <protection locked="0"/>
    </xf>
    <xf numFmtId="0" fontId="6" fillId="0" borderId="0" xfId="48" applyFont="1" applyFill="1" applyBorder="1" applyAlignment="1" applyProtection="1">
      <alignment horizontal="right"/>
      <protection locked="0"/>
    </xf>
    <xf numFmtId="3" fontId="3" fillId="0" borderId="0" xfId="48" applyNumberFormat="1" applyFont="1" applyFill="1" applyBorder="1" applyAlignment="1" applyProtection="1">
      <alignment horizontal="right"/>
      <protection locked="0"/>
    </xf>
    <xf numFmtId="9" fontId="3" fillId="0" borderId="0" xfId="48" applyNumberFormat="1" applyFont="1" applyFill="1" applyBorder="1" applyAlignment="1" applyProtection="1">
      <alignment horizontal="right"/>
      <protection locked="0"/>
    </xf>
    <xf numFmtId="3" fontId="3" fillId="0" borderId="0" xfId="35" applyNumberFormat="1" applyFont="1" applyFill="1" applyBorder="1" applyAlignment="1" applyProtection="1">
      <alignment horizontal="right"/>
      <protection locked="0"/>
    </xf>
    <xf numFmtId="0" fontId="3" fillId="33" borderId="0" xfId="48" applyFont="1" applyFill="1" applyBorder="1" applyAlignment="1" applyProtection="1">
      <alignment/>
      <protection locked="0"/>
    </xf>
    <xf numFmtId="3" fontId="3" fillId="33" borderId="0" xfId="35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Alignment="1" applyProtection="1">
      <alignment/>
      <protection locked="0"/>
    </xf>
    <xf numFmtId="3" fontId="0" fillId="0" borderId="0" xfId="48" applyNumberFormat="1" applyFont="1" applyBorder="1" applyAlignment="1" applyProtection="1">
      <alignment horizontal="left"/>
      <protection locked="0"/>
    </xf>
    <xf numFmtId="0" fontId="7" fillId="0" borderId="0" xfId="48" applyNumberFormat="1" applyFont="1" applyFill="1" applyBorder="1" applyAlignment="1" applyProtection="1">
      <alignment horizontal="left"/>
      <protection locked="0"/>
    </xf>
    <xf numFmtId="0" fontId="8" fillId="0" borderId="0" xfId="48" applyFont="1" applyFill="1" applyBorder="1" applyAlignment="1" applyProtection="1">
      <alignment horizontal="center"/>
      <protection locked="0"/>
    </xf>
    <xf numFmtId="3" fontId="7" fillId="0" borderId="0" xfId="35" applyNumberFormat="1" applyFont="1" applyFill="1" applyBorder="1" applyAlignment="1" applyProtection="1">
      <alignment horizontal="right"/>
      <protection locked="0"/>
    </xf>
    <xf numFmtId="0" fontId="6" fillId="33" borderId="20" xfId="48" applyFont="1" applyFill="1" applyBorder="1" applyAlignment="1" applyProtection="1">
      <alignment horizontal="center"/>
      <protection locked="0"/>
    </xf>
    <xf numFmtId="0" fontId="6" fillId="33" borderId="0" xfId="48" applyFont="1" applyFill="1" applyBorder="1" applyAlignment="1" applyProtection="1">
      <alignment horizontal="center"/>
      <protection locked="0"/>
    </xf>
    <xf numFmtId="3" fontId="3" fillId="33" borderId="0" xfId="35" applyNumberFormat="1" applyFont="1" applyFill="1" applyBorder="1" applyAlignment="1" applyProtection="1">
      <alignment horizontal="right"/>
      <protection locked="0"/>
    </xf>
    <xf numFmtId="182" fontId="3" fillId="0" borderId="11" xfId="34" applyNumberFormat="1" applyFont="1" applyBorder="1" applyAlignment="1">
      <alignment horizontal="right"/>
    </xf>
    <xf numFmtId="0" fontId="0" fillId="0" borderId="10" xfId="48" applyNumberFormat="1" applyFont="1" applyBorder="1" applyAlignment="1" applyProtection="1">
      <alignment horizontal="center"/>
      <protection/>
    </xf>
    <xf numFmtId="40" fontId="0" fillId="0" borderId="12" xfId="48" applyNumberFormat="1" applyFont="1" applyBorder="1" applyAlignment="1" applyProtection="1">
      <alignment horizontal="left"/>
      <protection/>
    </xf>
    <xf numFmtId="0" fontId="0" fillId="0" borderId="12" xfId="48" applyFont="1" applyBorder="1" applyAlignment="1" applyProtection="1">
      <alignment horizontal="left"/>
      <protection/>
    </xf>
    <xf numFmtId="3" fontId="0" fillId="0" borderId="13" xfId="48" applyNumberFormat="1" applyFont="1" applyBorder="1" applyAlignment="1">
      <alignment horizontal="right"/>
      <protection/>
    </xf>
    <xf numFmtId="9" fontId="0" fillId="0" borderId="14" xfId="48" applyNumberFormat="1" applyFont="1" applyBorder="1" applyAlignment="1">
      <alignment horizontal="right"/>
      <protection/>
    </xf>
    <xf numFmtId="3" fontId="0" fillId="0" borderId="16" xfId="48" applyNumberFormat="1" applyFont="1" applyBorder="1" applyAlignment="1" applyProtection="1">
      <alignment horizontal="right"/>
      <protection/>
    </xf>
    <xf numFmtId="0" fontId="0" fillId="0" borderId="10" xfId="48" applyNumberFormat="1" applyFont="1" applyBorder="1" applyAlignment="1">
      <alignment horizontal="center"/>
      <protection/>
    </xf>
    <xf numFmtId="40" fontId="0" fillId="0" borderId="12" xfId="48" applyNumberFormat="1" applyFont="1" applyBorder="1" applyAlignment="1">
      <alignment horizontal="left"/>
      <protection/>
    </xf>
    <xf numFmtId="0" fontId="0" fillId="0" borderId="12" xfId="48" applyFont="1" applyBorder="1">
      <alignment/>
      <protection/>
    </xf>
    <xf numFmtId="0" fontId="0" fillId="0" borderId="12" xfId="48" applyNumberFormat="1" applyFont="1" applyBorder="1" applyAlignment="1">
      <alignment horizontal="right"/>
      <protection/>
    </xf>
    <xf numFmtId="0" fontId="20" fillId="0" borderId="12" xfId="48" applyFont="1" applyBorder="1" applyAlignment="1">
      <alignment horizontal="left"/>
      <protection/>
    </xf>
    <xf numFmtId="0" fontId="20" fillId="0" borderId="12" xfId="48" applyFont="1" applyBorder="1" applyAlignment="1">
      <alignment horizontal="right"/>
      <protection/>
    </xf>
    <xf numFmtId="3" fontId="0" fillId="0" borderId="13" xfId="48" applyNumberFormat="1" applyFont="1" applyBorder="1" applyAlignment="1" applyProtection="1">
      <alignment horizontal="right"/>
      <protection/>
    </xf>
    <xf numFmtId="0" fontId="0" fillId="0" borderId="12" xfId="48" applyFont="1" applyBorder="1" applyAlignment="1">
      <alignment horizontal="center"/>
      <protection/>
    </xf>
    <xf numFmtId="0" fontId="0" fillId="0" borderId="14" xfId="48" applyFont="1" applyBorder="1" applyAlignment="1">
      <alignment horizontal="right"/>
      <protection/>
    </xf>
    <xf numFmtId="3" fontId="0" fillId="0" borderId="16" xfId="48" applyNumberFormat="1" applyFont="1" applyBorder="1" applyAlignment="1">
      <alignment horizontal="right"/>
      <protection/>
    </xf>
    <xf numFmtId="0" fontId="0" fillId="33" borderId="21" xfId="48" applyNumberFormat="1" applyFont="1" applyFill="1" applyBorder="1" applyAlignment="1">
      <alignment/>
      <protection/>
    </xf>
    <xf numFmtId="0" fontId="0" fillId="0" borderId="0" xfId="0" applyFont="1" applyAlignment="1">
      <alignment/>
    </xf>
    <xf numFmtId="0" fontId="20" fillId="33" borderId="14" xfId="48" applyFont="1" applyFill="1" applyBorder="1" applyAlignment="1">
      <alignment horizontal="center"/>
      <protection/>
    </xf>
    <xf numFmtId="3" fontId="0" fillId="33" borderId="13" xfId="48" applyNumberFormat="1" applyFont="1" applyFill="1" applyBorder="1" applyAlignment="1" applyProtection="1">
      <alignment horizontal="right"/>
      <protection/>
    </xf>
    <xf numFmtId="0" fontId="20" fillId="33" borderId="12" xfId="48" applyFont="1" applyFill="1" applyBorder="1" applyAlignment="1">
      <alignment horizontal="center"/>
      <protection/>
    </xf>
    <xf numFmtId="0" fontId="0" fillId="33" borderId="0" xfId="48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33" borderId="0" xfId="48" applyNumberFormat="1" applyFont="1" applyFill="1" applyBorder="1" applyAlignment="1" applyProtection="1">
      <alignment horizontal="right"/>
      <protection locked="0"/>
    </xf>
    <xf numFmtId="0" fontId="20" fillId="33" borderId="0" xfId="48" applyFont="1" applyFill="1" applyBorder="1" applyAlignment="1" applyProtection="1">
      <alignment horizontal="center"/>
      <protection locked="0"/>
    </xf>
    <xf numFmtId="0" fontId="20" fillId="33" borderId="20" xfId="48" applyFont="1" applyFill="1" applyBorder="1" applyAlignment="1" applyProtection="1">
      <alignment horizontal="center"/>
      <protection locked="0"/>
    </xf>
    <xf numFmtId="3" fontId="0" fillId="33" borderId="0" xfId="48" applyNumberFormat="1" applyFont="1" applyFill="1" applyBorder="1" applyAlignment="1" applyProtection="1">
      <alignment horizontal="right"/>
      <protection locked="0"/>
    </xf>
    <xf numFmtId="0" fontId="0" fillId="0" borderId="12" xfId="48" applyNumberFormat="1" applyFont="1" applyBorder="1" applyAlignment="1">
      <alignment horizontal="center"/>
      <protection/>
    </xf>
    <xf numFmtId="0" fontId="0" fillId="0" borderId="14" xfId="48" applyFont="1" applyBorder="1" applyAlignment="1">
      <alignment horizontal="center"/>
      <protection/>
    </xf>
    <xf numFmtId="4" fontId="0" fillId="0" borderId="16" xfId="48" applyNumberFormat="1" applyFont="1" applyBorder="1" applyAlignment="1">
      <alignment horizontal="right"/>
      <protection/>
    </xf>
    <xf numFmtId="0" fontId="0" fillId="0" borderId="14" xfId="48" applyFont="1" applyBorder="1" applyAlignment="1">
      <alignment/>
      <protection/>
    </xf>
    <xf numFmtId="9" fontId="0" fillId="0" borderId="14" xfId="48" applyNumberFormat="1" applyFont="1" applyBorder="1" applyAlignment="1">
      <alignment/>
      <protection/>
    </xf>
    <xf numFmtId="0" fontId="0" fillId="33" borderId="14" xfId="48" applyFont="1" applyFill="1" applyBorder="1" applyAlignment="1">
      <alignment/>
      <protection/>
    </xf>
    <xf numFmtId="3" fontId="0" fillId="33" borderId="17" xfId="35" applyNumberFormat="1" applyFont="1" applyFill="1" applyBorder="1" applyAlignment="1" applyProtection="1">
      <alignment horizontal="right"/>
      <protection/>
    </xf>
    <xf numFmtId="0" fontId="0" fillId="0" borderId="15" xfId="48" applyFont="1" applyBorder="1" applyAlignment="1">
      <alignment horizontal="center"/>
      <protection/>
    </xf>
    <xf numFmtId="3" fontId="0" fillId="0" borderId="17" xfId="48" applyNumberFormat="1" applyFont="1" applyBorder="1" applyAlignment="1">
      <alignment horizontal="right"/>
      <protection/>
    </xf>
    <xf numFmtId="3" fontId="0" fillId="0" borderId="15" xfId="48" applyNumberFormat="1" applyFont="1" applyBorder="1" applyAlignment="1" applyProtection="1">
      <alignment horizontal="right"/>
      <protection/>
    </xf>
    <xf numFmtId="3" fontId="0" fillId="0" borderId="17" xfId="48" applyNumberFormat="1" applyFont="1" applyBorder="1" applyAlignment="1" applyProtection="1">
      <alignment horizontal="right"/>
      <protection/>
    </xf>
    <xf numFmtId="3" fontId="0" fillId="0" borderId="15" xfId="48" applyNumberFormat="1" applyFont="1" applyBorder="1" applyAlignment="1">
      <alignment horizontal="right"/>
      <protection/>
    </xf>
    <xf numFmtId="0" fontId="0" fillId="0" borderId="15" xfId="48" applyFont="1" applyBorder="1" applyAlignment="1" applyProtection="1">
      <alignment horizontal="right"/>
      <protection/>
    </xf>
    <xf numFmtId="0" fontId="0" fillId="0" borderId="15" xfId="48" applyFont="1" applyBorder="1" applyAlignment="1">
      <alignment horizontal="right"/>
      <protection/>
    </xf>
    <xf numFmtId="0" fontId="0" fillId="33" borderId="21" xfId="48" applyNumberFormat="1" applyFont="1" applyFill="1" applyBorder="1" applyAlignment="1" applyProtection="1">
      <alignment/>
      <protection locked="0"/>
    </xf>
    <xf numFmtId="0" fontId="0" fillId="0" borderId="0" xfId="48" applyNumberFormat="1" applyFont="1" applyFill="1" applyBorder="1" applyAlignment="1">
      <alignment horizontal="left"/>
      <protection/>
    </xf>
    <xf numFmtId="3" fontId="20" fillId="0" borderId="0" xfId="48" applyNumberFormat="1" applyFont="1" applyFill="1" applyBorder="1" applyAlignment="1">
      <alignment horizontal="center"/>
      <protection/>
    </xf>
    <xf numFmtId="3" fontId="0" fillId="0" borderId="0" xfId="35" applyNumberFormat="1" applyFont="1" applyFill="1" applyBorder="1" applyAlignment="1" applyProtection="1">
      <alignment horizontal="right"/>
      <protection/>
    </xf>
    <xf numFmtId="0" fontId="0" fillId="33" borderId="0" xfId="48" applyNumberFormat="1" applyFont="1" applyFill="1" applyBorder="1" applyAlignment="1" applyProtection="1">
      <alignment horizontal="right"/>
      <protection locked="0"/>
    </xf>
    <xf numFmtId="0" fontId="7" fillId="0" borderId="21" xfId="48" applyNumberFormat="1" applyFont="1" applyBorder="1" applyAlignment="1">
      <alignment horizontal="center"/>
      <protection/>
    </xf>
    <xf numFmtId="0" fontId="7" fillId="0" borderId="21" xfId="48" applyNumberFormat="1" applyFont="1" applyBorder="1" applyAlignment="1" applyProtection="1">
      <alignment horizontal="center"/>
      <protection/>
    </xf>
    <xf numFmtId="40" fontId="0" fillId="0" borderId="10" xfId="48" applyNumberFormat="1" applyFont="1" applyBorder="1" applyAlignment="1" applyProtection="1">
      <alignment horizontal="left"/>
      <protection/>
    </xf>
    <xf numFmtId="40" fontId="0" fillId="0" borderId="10" xfId="48" applyNumberFormat="1" applyFont="1" applyBorder="1" applyAlignment="1">
      <alignment horizontal="left"/>
      <protection/>
    </xf>
    <xf numFmtId="0" fontId="0" fillId="0" borderId="10" xfId="48" applyFont="1" applyBorder="1" applyAlignment="1" applyProtection="1">
      <alignment horizontal="left"/>
      <protection/>
    </xf>
    <xf numFmtId="0" fontId="0" fillId="0" borderId="10" xfId="48" applyNumberFormat="1" applyFont="1" applyBorder="1" applyAlignment="1">
      <alignment horizontal="left"/>
      <protection/>
    </xf>
    <xf numFmtId="0" fontId="0" fillId="0" borderId="10" xfId="48" applyNumberFormat="1" applyFont="1" applyBorder="1" applyAlignment="1">
      <alignment horizontal="right"/>
      <protection/>
    </xf>
    <xf numFmtId="0" fontId="0" fillId="0" borderId="22" xfId="48" applyNumberFormat="1" applyFont="1" applyFill="1" applyBorder="1" applyAlignment="1">
      <alignment horizontal="left"/>
      <protection/>
    </xf>
    <xf numFmtId="3" fontId="0" fillId="0" borderId="23" xfId="35" applyNumberFormat="1" applyFont="1" applyFill="1" applyBorder="1" applyAlignment="1" applyProtection="1">
      <alignment horizontal="right"/>
      <protection/>
    </xf>
    <xf numFmtId="4" fontId="0" fillId="0" borderId="17" xfId="48" applyNumberFormat="1" applyFont="1" applyBorder="1" applyAlignment="1">
      <alignment horizontal="right"/>
      <protection/>
    </xf>
    <xf numFmtId="3" fontId="0" fillId="0" borderId="17" xfId="48" applyNumberFormat="1" applyFont="1" applyBorder="1">
      <alignment/>
      <protection/>
    </xf>
    <xf numFmtId="0" fontId="3" fillId="0" borderId="11" xfId="0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1" fontId="0" fillId="0" borderId="11" xfId="34" applyNumberFormat="1" applyFont="1" applyBorder="1" applyAlignment="1" applyProtection="1">
      <alignment horizontal="center"/>
      <protection locked="0"/>
    </xf>
    <xf numFmtId="40" fontId="3" fillId="0" borderId="11" xfId="34" applyFont="1" applyBorder="1" applyAlignment="1" applyProtection="1">
      <alignment horizontal="right"/>
      <protection locked="0"/>
    </xf>
    <xf numFmtId="3" fontId="3" fillId="0" borderId="11" xfId="34" applyNumberFormat="1" applyFont="1" applyBorder="1" applyAlignment="1" applyProtection="1">
      <alignment horizontal="right"/>
      <protection locked="0"/>
    </xf>
    <xf numFmtId="40" fontId="3" fillId="0" borderId="11" xfId="34" applyFont="1" applyBorder="1" applyAlignment="1" applyProtection="1">
      <alignment/>
      <protection locked="0"/>
    </xf>
    <xf numFmtId="40" fontId="3" fillId="0" borderId="11" xfId="34" applyFont="1" applyBorder="1" applyAlignment="1" applyProtection="1">
      <alignment horizontal="left"/>
      <protection locked="0"/>
    </xf>
    <xf numFmtId="40" fontId="6" fillId="0" borderId="0" xfId="34" applyFont="1" applyAlignment="1" applyProtection="1">
      <alignment/>
      <protection locked="0"/>
    </xf>
    <xf numFmtId="40" fontId="3" fillId="0" borderId="11" xfId="34" applyFont="1" applyBorder="1" applyAlignment="1" applyProtection="1">
      <alignment/>
      <protection locked="0"/>
    </xf>
    <xf numFmtId="3" fontId="3" fillId="0" borderId="11" xfId="0" applyNumberFormat="1" applyFont="1" applyBorder="1" applyAlignment="1" applyProtection="1">
      <alignment/>
      <protection locked="0"/>
    </xf>
    <xf numFmtId="40" fontId="3" fillId="0" borderId="11" xfId="34" applyFont="1" applyFill="1" applyBorder="1" applyAlignment="1" applyProtection="1">
      <alignment horizontal="left"/>
      <protection locked="0"/>
    </xf>
    <xf numFmtId="40" fontId="3" fillId="0" borderId="11" xfId="34" applyFont="1" applyFill="1" applyBorder="1" applyAlignment="1" applyProtection="1">
      <alignment horizontal="right"/>
      <protection locked="0"/>
    </xf>
    <xf numFmtId="40" fontId="3" fillId="33" borderId="11" xfId="34" applyFont="1" applyFill="1" applyBorder="1" applyAlignment="1" applyProtection="1">
      <alignment horizontal="center"/>
      <protection locked="0"/>
    </xf>
    <xf numFmtId="1" fontId="3" fillId="0" borderId="11" xfId="34" applyNumberFormat="1" applyFont="1" applyBorder="1" applyAlignment="1" applyProtection="1">
      <alignment horizontal="right"/>
      <protection locked="0"/>
    </xf>
    <xf numFmtId="1" fontId="3" fillId="0" borderId="11" xfId="34" applyNumberFormat="1" applyFont="1" applyFill="1" applyBorder="1" applyAlignment="1" applyProtection="1">
      <alignment horizontal="left"/>
      <protection locked="0"/>
    </xf>
    <xf numFmtId="1" fontId="3" fillId="0" borderId="11" xfId="34" applyNumberFormat="1" applyFont="1" applyBorder="1" applyAlignment="1" applyProtection="1">
      <alignment horizontal="left"/>
      <protection locked="0"/>
    </xf>
    <xf numFmtId="177" fontId="3" fillId="0" borderId="11" xfId="34" applyNumberFormat="1" applyFont="1" applyBorder="1" applyAlignment="1" applyProtection="1">
      <alignment horizontal="left"/>
      <protection locked="0"/>
    </xf>
    <xf numFmtId="177" fontId="3" fillId="0" borderId="11" xfId="34" applyNumberFormat="1" applyFont="1" applyBorder="1" applyAlignment="1" applyProtection="1">
      <alignment horizontal="right"/>
      <protection locked="0"/>
    </xf>
    <xf numFmtId="177" fontId="3" fillId="0" borderId="11" xfId="34" applyNumberFormat="1" applyFont="1" applyFill="1" applyBorder="1" applyAlignment="1" applyProtection="1">
      <alignment horizontal="right"/>
      <protection locked="0"/>
    </xf>
    <xf numFmtId="0" fontId="3" fillId="0" borderId="11" xfId="0" applyFont="1" applyBorder="1" applyAlignment="1" applyProtection="1">
      <alignment/>
      <protection/>
    </xf>
    <xf numFmtId="3" fontId="3" fillId="0" borderId="11" xfId="0" applyNumberFormat="1" applyFont="1" applyBorder="1" applyAlignment="1" applyProtection="1">
      <alignment/>
      <protection/>
    </xf>
    <xf numFmtId="3" fontId="3" fillId="0" borderId="11" xfId="0" applyNumberFormat="1" applyFont="1" applyFill="1" applyBorder="1" applyAlignment="1">
      <alignment/>
    </xf>
    <xf numFmtId="3" fontId="5" fillId="34" borderId="11" xfId="34" applyNumberFormat="1" applyFont="1" applyFill="1" applyBorder="1" applyAlignment="1" applyProtection="1">
      <alignment horizontal="center"/>
      <protection locked="0"/>
    </xf>
    <xf numFmtId="17" fontId="5" fillId="34" borderId="11" xfId="34" applyNumberFormat="1" applyFont="1" applyFill="1" applyBorder="1" applyAlignment="1" applyProtection="1">
      <alignment horizontal="center"/>
      <protection locked="0"/>
    </xf>
    <xf numFmtId="0" fontId="1" fillId="0" borderId="0" xfId="48" applyNumberFormat="1" applyFont="1" applyAlignment="1" applyProtection="1">
      <alignment/>
      <protection/>
    </xf>
    <xf numFmtId="3" fontId="1" fillId="0" borderId="0" xfId="48" applyNumberFormat="1" applyFont="1" applyAlignment="1" applyProtection="1">
      <alignment horizontal="centerContinuous"/>
      <protection/>
    </xf>
    <xf numFmtId="0" fontId="1" fillId="0" borderId="0" xfId="48" applyFont="1" applyAlignment="1" applyProtection="1">
      <alignment horizontal="centerContinuous"/>
      <protection/>
    </xf>
    <xf numFmtId="0" fontId="1" fillId="0" borderId="0" xfId="48" applyFont="1" applyAlignment="1" applyProtection="1">
      <alignment horizontal="right"/>
      <protection/>
    </xf>
    <xf numFmtId="0" fontId="1" fillId="0" borderId="0" xfId="48" applyNumberFormat="1" applyFont="1" applyAlignment="1" applyProtection="1">
      <alignment horizontal="left"/>
      <protection/>
    </xf>
    <xf numFmtId="0" fontId="1" fillId="0" borderId="0" xfId="48" applyNumberFormat="1" applyFont="1" applyAlignment="1" applyProtection="1">
      <alignment horizontal="centerContinuous"/>
      <protection/>
    </xf>
    <xf numFmtId="0" fontId="0" fillId="0" borderId="0" xfId="48" applyFont="1" applyAlignment="1" applyProtection="1">
      <alignment horizontal="right"/>
      <protection/>
    </xf>
    <xf numFmtId="0" fontId="12" fillId="0" borderId="0" xfId="48" applyFont="1" applyBorder="1" applyAlignment="1" applyProtection="1">
      <alignment horizontal="center"/>
      <protection/>
    </xf>
    <xf numFmtId="0" fontId="1" fillId="0" borderId="0" xfId="48" applyFont="1" applyAlignment="1" applyProtection="1">
      <alignment horizontal="left"/>
      <protection/>
    </xf>
    <xf numFmtId="0" fontId="0" fillId="0" borderId="0" xfId="48" applyNumberFormat="1" applyFont="1" applyAlignment="1" applyProtection="1">
      <alignment/>
      <protection/>
    </xf>
    <xf numFmtId="0" fontId="0" fillId="0" borderId="0" xfId="48" applyNumberFormat="1" applyFont="1" applyAlignment="1" applyProtection="1">
      <alignment horizontal="right"/>
      <protection/>
    </xf>
    <xf numFmtId="0" fontId="1" fillId="0" borderId="0" xfId="48" applyFont="1" applyProtection="1">
      <alignment/>
      <protection/>
    </xf>
    <xf numFmtId="0" fontId="3" fillId="0" borderId="0" xfId="48" applyFont="1" applyAlignment="1" applyProtection="1">
      <alignment horizontal="center"/>
      <protection/>
    </xf>
    <xf numFmtId="3" fontId="1" fillId="0" borderId="0" xfId="48" applyNumberFormat="1" applyFont="1" applyAlignment="1" applyProtection="1">
      <alignment horizontal="right"/>
      <protection/>
    </xf>
    <xf numFmtId="0" fontId="1" fillId="0" borderId="0" xfId="48" applyFont="1" applyAlignment="1" applyProtection="1">
      <alignment/>
      <protection/>
    </xf>
    <xf numFmtId="4" fontId="0" fillId="0" borderId="20" xfId="48" applyNumberFormat="1" applyFont="1" applyBorder="1" applyAlignment="1" applyProtection="1">
      <alignment horizontal="left"/>
      <protection/>
    </xf>
    <xf numFmtId="0" fontId="1" fillId="0" borderId="20" xfId="48" applyFont="1" applyBorder="1" applyAlignment="1" applyProtection="1">
      <alignment horizontal="centerContinuous"/>
      <protection/>
    </xf>
    <xf numFmtId="0" fontId="0" fillId="0" borderId="20" xfId="48" applyFont="1" applyBorder="1" applyProtection="1">
      <alignment/>
      <protection/>
    </xf>
    <xf numFmtId="0" fontId="2" fillId="0" borderId="20" xfId="0" applyFont="1" applyBorder="1" applyAlignment="1" applyProtection="1">
      <alignment/>
      <protection/>
    </xf>
    <xf numFmtId="3" fontId="0" fillId="0" borderId="20" xfId="48" applyNumberFormat="1" applyFont="1" applyBorder="1" applyAlignment="1" applyProtection="1">
      <alignment horizontal="right"/>
      <protection/>
    </xf>
    <xf numFmtId="15" fontId="0" fillId="0" borderId="20" xfId="48" applyNumberFormat="1" applyFont="1" applyBorder="1" applyAlignment="1" applyProtection="1">
      <alignment horizontal="left"/>
      <protection/>
    </xf>
    <xf numFmtId="0" fontId="1" fillId="0" borderId="19" xfId="48" applyNumberFormat="1" applyFont="1" applyBorder="1" applyAlignment="1" applyProtection="1">
      <alignment horizontal="left"/>
      <protection/>
    </xf>
    <xf numFmtId="0" fontId="1" fillId="0" borderId="19" xfId="48" applyFont="1" applyBorder="1" applyAlignment="1" applyProtection="1">
      <alignment horizontal="left"/>
      <protection/>
    </xf>
    <xf numFmtId="3" fontId="1" fillId="0" borderId="19" xfId="48" applyNumberFormat="1" applyFont="1" applyBorder="1" applyAlignment="1" applyProtection="1">
      <alignment horizontal="left"/>
      <protection/>
    </xf>
    <xf numFmtId="0" fontId="0" fillId="0" borderId="19" xfId="0" applyBorder="1" applyAlignment="1" applyProtection="1">
      <alignment/>
      <protection/>
    </xf>
    <xf numFmtId="0" fontId="3" fillId="0" borderId="19" xfId="48" applyFont="1" applyBorder="1" applyAlignment="1" applyProtection="1">
      <alignment horizontal="left"/>
      <protection/>
    </xf>
    <xf numFmtId="3" fontId="1" fillId="0" borderId="0" xfId="48" applyNumberFormat="1" applyFont="1" applyAlignment="1" applyProtection="1">
      <alignment horizontal="left"/>
      <protection/>
    </xf>
    <xf numFmtId="3" fontId="18" fillId="0" borderId="0" xfId="48" applyNumberFormat="1" applyFont="1" applyBorder="1" applyAlignment="1" applyProtection="1">
      <alignment horizontal="right"/>
      <protection/>
    </xf>
    <xf numFmtId="0" fontId="16" fillId="0" borderId="20" xfId="48" applyFont="1" applyBorder="1" applyProtection="1">
      <alignment/>
      <protection/>
    </xf>
    <xf numFmtId="3" fontId="0" fillId="0" borderId="20" xfId="48" applyNumberFormat="1" applyFont="1" applyBorder="1" applyAlignment="1" applyProtection="1">
      <alignment horizontal="left"/>
      <protection/>
    </xf>
    <xf numFmtId="3" fontId="3" fillId="0" borderId="19" xfId="48" applyNumberFormat="1" applyFont="1" applyBorder="1" applyAlignment="1" applyProtection="1">
      <alignment horizontal="left"/>
      <protection/>
    </xf>
    <xf numFmtId="0" fontId="1" fillId="0" borderId="0" xfId="48" applyFont="1" applyBorder="1" applyAlignment="1" applyProtection="1">
      <alignment horizontal="left"/>
      <protection locked="0"/>
    </xf>
    <xf numFmtId="3" fontId="1" fillId="0" borderId="0" xfId="48" applyNumberFormat="1" applyFont="1" applyBorder="1" applyAlignment="1" applyProtection="1">
      <alignment horizontal="left"/>
      <protection locked="0"/>
    </xf>
    <xf numFmtId="0" fontId="10" fillId="0" borderId="0" xfId="48" applyNumberFormat="1" applyFont="1" applyBorder="1" applyAlignment="1" applyProtection="1">
      <alignment horizontal="left"/>
      <protection/>
    </xf>
    <xf numFmtId="0" fontId="1" fillId="0" borderId="0" xfId="48" applyNumberFormat="1" applyFont="1" applyBorder="1" applyAlignment="1" applyProtection="1">
      <alignment horizontal="left"/>
      <protection/>
    </xf>
    <xf numFmtId="0" fontId="1" fillId="4" borderId="19" xfId="48" applyFont="1" applyFill="1" applyBorder="1" applyAlignment="1" applyProtection="1">
      <alignment horizontal="center"/>
      <protection locked="0"/>
    </xf>
    <xf numFmtId="49" fontId="1" fillId="4" borderId="19" xfId="48" applyNumberFormat="1" applyFont="1" applyFill="1" applyBorder="1" applyAlignment="1" applyProtection="1">
      <alignment horizontal="right"/>
      <protection locked="0"/>
    </xf>
    <xf numFmtId="0" fontId="3" fillId="4" borderId="0" xfId="48" applyFont="1" applyFill="1" applyBorder="1" applyAlignment="1" applyProtection="1">
      <alignment/>
      <protection locked="0"/>
    </xf>
    <xf numFmtId="0" fontId="20" fillId="4" borderId="20" xfId="48" applyFont="1" applyFill="1" applyBorder="1" applyAlignment="1" applyProtection="1">
      <alignment horizontal="center"/>
      <protection locked="0"/>
    </xf>
    <xf numFmtId="0" fontId="20" fillId="4" borderId="0" xfId="48" applyFont="1" applyFill="1" applyBorder="1" applyAlignment="1" applyProtection="1">
      <alignment horizontal="center"/>
      <protection locked="0"/>
    </xf>
    <xf numFmtId="3" fontId="20" fillId="4" borderId="15" xfId="48" applyNumberFormat="1" applyFont="1" applyFill="1" applyBorder="1" applyAlignment="1" applyProtection="1">
      <alignment horizontal="right"/>
      <protection locked="0"/>
    </xf>
    <xf numFmtId="0" fontId="21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48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1" fillId="0" borderId="0" xfId="48" applyNumberFormat="1" applyFont="1" applyBorder="1" applyAlignment="1" applyProtection="1">
      <alignment horizontal="left"/>
      <protection/>
    </xf>
    <xf numFmtId="0" fontId="21" fillId="0" borderId="20" xfId="0" applyFont="1" applyBorder="1" applyAlignment="1" applyProtection="1">
      <alignment/>
      <protection/>
    </xf>
    <xf numFmtId="3" fontId="0" fillId="0" borderId="20" xfId="48" applyNumberFormat="1" applyFont="1" applyBorder="1" applyAlignment="1" applyProtection="1">
      <alignment horizontal="left"/>
      <protection/>
    </xf>
    <xf numFmtId="0" fontId="0" fillId="0" borderId="20" xfId="0" applyFont="1" applyBorder="1" applyAlignment="1" applyProtection="1">
      <alignment/>
      <protection/>
    </xf>
    <xf numFmtId="0" fontId="0" fillId="0" borderId="0" xfId="48" applyNumberFormat="1" applyFont="1" applyBorder="1" applyAlignment="1" applyProtection="1">
      <alignment horizontal="center"/>
      <protection/>
    </xf>
    <xf numFmtId="3" fontId="0" fillId="0" borderId="0" xfId="48" applyNumberFormat="1" applyFont="1" applyBorder="1" applyAlignment="1" applyProtection="1">
      <alignment horizontal="left"/>
      <protection/>
    </xf>
    <xf numFmtId="0" fontId="21" fillId="0" borderId="2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16" fillId="0" borderId="0" xfId="48" applyNumberFormat="1" applyFont="1" applyAlignment="1" applyProtection="1">
      <alignment/>
      <protection/>
    </xf>
    <xf numFmtId="3" fontId="16" fillId="0" borderId="0" xfId="48" applyNumberFormat="1" applyFont="1" applyAlignment="1" applyProtection="1">
      <alignment horizontal="centerContinuous"/>
      <protection/>
    </xf>
    <xf numFmtId="0" fontId="16" fillId="0" borderId="0" xfId="48" applyFont="1" applyAlignment="1" applyProtection="1">
      <alignment horizontal="centerContinuous"/>
      <protection/>
    </xf>
    <xf numFmtId="0" fontId="1" fillId="0" borderId="0" xfId="48" applyNumberFormat="1" applyFont="1" applyAlignment="1" applyProtection="1">
      <alignment horizontal="left"/>
      <protection/>
    </xf>
    <xf numFmtId="0" fontId="1" fillId="0" borderId="0" xfId="48" applyNumberFormat="1" applyFont="1" applyAlignment="1" applyProtection="1">
      <alignment horizontal="centerContinuous"/>
      <protection/>
    </xf>
    <xf numFmtId="0" fontId="0" fillId="0" borderId="0" xfId="48" applyFont="1" applyAlignment="1" applyProtection="1">
      <alignment horizontal="right"/>
      <protection/>
    </xf>
    <xf numFmtId="0" fontId="12" fillId="0" borderId="0" xfId="48" applyFont="1" applyBorder="1" applyAlignment="1" applyProtection="1">
      <alignment horizontal="center"/>
      <protection/>
    </xf>
    <xf numFmtId="3" fontId="1" fillId="0" borderId="0" xfId="48" applyNumberFormat="1" applyFont="1" applyAlignment="1" applyProtection="1">
      <alignment horizontal="centerContinuous"/>
      <protection/>
    </xf>
    <xf numFmtId="0" fontId="1" fillId="0" borderId="0" xfId="48" applyFont="1" applyAlignment="1" applyProtection="1">
      <alignment horizontal="centerContinuous"/>
      <protection/>
    </xf>
    <xf numFmtId="0" fontId="19" fillId="0" borderId="20" xfId="48" applyFont="1" applyBorder="1" applyAlignment="1" applyProtection="1">
      <alignment horizontal="centerContinuous"/>
      <protection/>
    </xf>
    <xf numFmtId="0" fontId="0" fillId="0" borderId="0" xfId="48" applyNumberFormat="1" applyFont="1" applyAlignment="1" applyProtection="1">
      <alignment/>
      <protection/>
    </xf>
    <xf numFmtId="0" fontId="0" fillId="0" borderId="0" xfId="48" applyNumberFormat="1" applyFont="1" applyAlignment="1" applyProtection="1">
      <alignment horizontal="right"/>
      <protection/>
    </xf>
    <xf numFmtId="0" fontId="1" fillId="0" borderId="0" xfId="48" applyFont="1" applyProtection="1">
      <alignment/>
      <protection/>
    </xf>
    <xf numFmtId="0" fontId="3" fillId="0" borderId="0" xfId="48" applyFont="1" applyAlignment="1" applyProtection="1">
      <alignment horizontal="center"/>
      <protection/>
    </xf>
    <xf numFmtId="3" fontId="1" fillId="0" borderId="0" xfId="48" applyNumberFormat="1" applyFont="1" applyAlignment="1" applyProtection="1">
      <alignment horizontal="right"/>
      <protection/>
    </xf>
    <xf numFmtId="0" fontId="1" fillId="0" borderId="0" xfId="48" applyFont="1" applyAlignment="1" applyProtection="1">
      <alignment/>
      <protection/>
    </xf>
    <xf numFmtId="185" fontId="5" fillId="34" borderId="11" xfId="34" applyNumberFormat="1" applyFont="1" applyFill="1" applyBorder="1" applyAlignment="1" applyProtection="1">
      <alignment horizontal="center"/>
      <protection locked="0"/>
    </xf>
    <xf numFmtId="3" fontId="3" fillId="4" borderId="11" xfId="0" applyNumberFormat="1" applyFont="1" applyFill="1" applyBorder="1" applyAlignment="1" applyProtection="1">
      <alignment/>
      <protection locked="0"/>
    </xf>
    <xf numFmtId="0" fontId="18" fillId="0" borderId="0" xfId="48" applyNumberFormat="1" applyFont="1" applyBorder="1" applyAlignment="1" applyProtection="1">
      <alignment horizontal="left"/>
      <protection/>
    </xf>
    <xf numFmtId="0" fontId="16" fillId="0" borderId="0" xfId="48" applyFont="1" applyAlignment="1" applyProtection="1">
      <alignment horizontal="right"/>
      <protection/>
    </xf>
    <xf numFmtId="0" fontId="16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0" xfId="48" applyFont="1" applyAlignment="1" applyProtection="1">
      <alignment horizontal="left"/>
      <protection/>
    </xf>
    <xf numFmtId="0" fontId="1" fillId="0" borderId="0" xfId="48" applyFont="1" applyAlignment="1" applyProtection="1">
      <alignment horizontal="right"/>
      <protection/>
    </xf>
    <xf numFmtId="1" fontId="20" fillId="34" borderId="11" xfId="34" applyNumberFormat="1" applyFont="1" applyFill="1" applyBorder="1" applyAlignment="1" applyProtection="1">
      <alignment horizontal="center"/>
      <protection/>
    </xf>
    <xf numFmtId="40" fontId="20" fillId="34" borderId="11" xfId="34" applyFont="1" applyFill="1" applyBorder="1" applyAlignment="1" applyProtection="1">
      <alignment/>
      <protection/>
    </xf>
    <xf numFmtId="40" fontId="20" fillId="34" borderId="11" xfId="34" applyFont="1" applyFill="1" applyBorder="1" applyAlignment="1" applyProtection="1">
      <alignment horizontal="right"/>
      <protection/>
    </xf>
    <xf numFmtId="3" fontId="5" fillId="34" borderId="11" xfId="34" applyNumberFormat="1" applyFont="1" applyFill="1" applyBorder="1" applyAlignment="1" applyProtection="1">
      <alignment/>
      <protection/>
    </xf>
    <xf numFmtId="40" fontId="5" fillId="34" borderId="11" xfId="34" applyFont="1" applyFill="1" applyBorder="1" applyAlignment="1" applyProtection="1">
      <alignment/>
      <protection/>
    </xf>
    <xf numFmtId="2" fontId="5" fillId="34" borderId="11" xfId="34" applyNumberFormat="1" applyFont="1" applyFill="1" applyBorder="1" applyAlignment="1" applyProtection="1">
      <alignment horizontal="center"/>
      <protection/>
    </xf>
    <xf numFmtId="3" fontId="5" fillId="34" borderId="11" xfId="34" applyNumberFormat="1" applyFont="1" applyFill="1" applyBorder="1" applyAlignment="1" applyProtection="1">
      <alignment horizontal="center"/>
      <protection/>
    </xf>
    <xf numFmtId="40" fontId="5" fillId="34" borderId="11" xfId="34" applyFont="1" applyFill="1" applyBorder="1" applyAlignment="1" applyProtection="1">
      <alignment horizontal="center"/>
      <protection/>
    </xf>
    <xf numFmtId="40" fontId="3" fillId="0" borderId="11" xfId="34" applyFont="1" applyBorder="1" applyAlignment="1" applyProtection="1">
      <alignment horizontal="center"/>
      <protection/>
    </xf>
    <xf numFmtId="38" fontId="3" fillId="0" borderId="11" xfId="34" applyNumberFormat="1" applyFont="1" applyBorder="1" applyAlignment="1" applyProtection="1">
      <alignment horizontal="center"/>
      <protection/>
    </xf>
    <xf numFmtId="38" fontId="3" fillId="0" borderId="11" xfId="34" applyNumberFormat="1" applyFont="1" applyBorder="1" applyAlignment="1" applyProtection="1">
      <alignment/>
      <protection/>
    </xf>
    <xf numFmtId="38" fontId="3" fillId="0" borderId="11" xfId="34" applyNumberFormat="1" applyFont="1" applyBorder="1" applyAlignment="1" applyProtection="1">
      <alignment horizontal="right"/>
      <protection/>
    </xf>
    <xf numFmtId="2" fontId="3" fillId="0" borderId="11" xfId="34" applyNumberFormat="1" applyFont="1" applyBorder="1" applyAlignment="1" applyProtection="1">
      <alignment/>
      <protection/>
    </xf>
    <xf numFmtId="3" fontId="6" fillId="33" borderId="11" xfId="34" applyNumberFormat="1" applyFont="1" applyFill="1" applyBorder="1" applyAlignment="1" applyProtection="1">
      <alignment horizontal="right"/>
      <protection/>
    </xf>
    <xf numFmtId="40" fontId="6" fillId="34" borderId="11" xfId="34" applyFont="1" applyFill="1" applyBorder="1" applyAlignment="1" applyProtection="1">
      <alignment/>
      <protection/>
    </xf>
    <xf numFmtId="40" fontId="7" fillId="0" borderId="11" xfId="34" applyFont="1" applyBorder="1" applyAlignment="1" applyProtection="1">
      <alignment horizontal="left"/>
      <protection/>
    </xf>
    <xf numFmtId="40" fontId="6" fillId="34" borderId="11" xfId="34" applyFont="1" applyFill="1" applyBorder="1" applyAlignment="1" applyProtection="1">
      <alignment horizontal="right"/>
      <protection/>
    </xf>
    <xf numFmtId="1" fontId="0" fillId="0" borderId="11" xfId="34" applyNumberFormat="1" applyFont="1" applyFill="1" applyBorder="1" applyAlignment="1" applyProtection="1">
      <alignment horizontal="center"/>
      <protection/>
    </xf>
    <xf numFmtId="182" fontId="3" fillId="0" borderId="11" xfId="34" applyNumberFormat="1" applyFont="1" applyBorder="1" applyAlignment="1" applyProtection="1">
      <alignment horizontal="right"/>
      <protection/>
    </xf>
    <xf numFmtId="40" fontId="3" fillId="33" borderId="11" xfId="34" applyFont="1" applyFill="1" applyBorder="1" applyAlignment="1" applyProtection="1">
      <alignment horizontal="center"/>
      <protection/>
    </xf>
    <xf numFmtId="1" fontId="3" fillId="0" borderId="11" xfId="34" applyNumberFormat="1" applyFont="1" applyFill="1" applyBorder="1" applyAlignment="1" applyProtection="1">
      <alignment horizontal="left"/>
      <protection/>
    </xf>
    <xf numFmtId="40" fontId="3" fillId="34" borderId="11" xfId="34" applyFont="1" applyFill="1" applyBorder="1" applyAlignment="1" applyProtection="1">
      <alignment horizontal="right"/>
      <protection/>
    </xf>
    <xf numFmtId="40" fontId="10" fillId="34" borderId="11" xfId="34" applyFont="1" applyFill="1" applyBorder="1" applyAlignment="1" applyProtection="1">
      <alignment horizontal="right"/>
      <protection/>
    </xf>
    <xf numFmtId="40" fontId="3" fillId="0" borderId="11" xfId="34" applyFont="1" applyFill="1" applyBorder="1" applyAlignment="1" applyProtection="1">
      <alignment horizontal="center"/>
      <protection/>
    </xf>
    <xf numFmtId="3" fontId="3" fillId="0" borderId="11" xfId="34" applyNumberFormat="1" applyFont="1" applyBorder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  <xf numFmtId="9" fontId="3" fillId="0" borderId="11" xfId="34" applyNumberFormat="1" applyFont="1" applyBorder="1" applyAlignment="1" applyProtection="1">
      <alignment/>
      <protection/>
    </xf>
    <xf numFmtId="1" fontId="0" fillId="0" borderId="18" xfId="34" applyNumberFormat="1" applyFont="1" applyBorder="1" applyAlignment="1" applyProtection="1">
      <alignment horizontal="center"/>
      <protection/>
    </xf>
    <xf numFmtId="40" fontId="6" fillId="0" borderId="18" xfId="34" applyFont="1" applyBorder="1" applyAlignment="1" applyProtection="1">
      <alignment horizontal="left"/>
      <protection/>
    </xf>
    <xf numFmtId="40" fontId="6" fillId="0" borderId="18" xfId="34" applyFont="1" applyBorder="1" applyAlignment="1" applyProtection="1">
      <alignment horizontal="right"/>
      <protection/>
    </xf>
    <xf numFmtId="3" fontId="3" fillId="0" borderId="18" xfId="34" applyNumberFormat="1" applyFont="1" applyBorder="1" applyAlignment="1" applyProtection="1">
      <alignment horizontal="right"/>
      <protection/>
    </xf>
    <xf numFmtId="40" fontId="3" fillId="0" borderId="18" xfId="34" applyFont="1" applyBorder="1" applyAlignment="1" applyProtection="1">
      <alignment/>
      <protection/>
    </xf>
    <xf numFmtId="3" fontId="6" fillId="0" borderId="18" xfId="34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183" fontId="59" fillId="0" borderId="0" xfId="54" applyNumberFormat="1" applyFont="1" applyBorder="1" applyAlignment="1" applyProtection="1">
      <alignment horizontal="center"/>
      <protection/>
    </xf>
    <xf numFmtId="17" fontId="5" fillId="34" borderId="11" xfId="34" applyNumberFormat="1" applyFont="1" applyFill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3" fontId="3" fillId="0" borderId="11" xfId="0" applyNumberFormat="1" applyFont="1" applyBorder="1" applyAlignment="1" applyProtection="1">
      <alignment horizontal="center"/>
      <protection/>
    </xf>
    <xf numFmtId="3" fontId="6" fillId="0" borderId="11" xfId="0" applyNumberFormat="1" applyFont="1" applyBorder="1" applyAlignment="1" applyProtection="1">
      <alignment/>
      <protection/>
    </xf>
    <xf numFmtId="3" fontId="6" fillId="0" borderId="11" xfId="0" applyNumberFormat="1" applyFont="1" applyBorder="1" applyAlignment="1" applyProtection="1">
      <alignment horizontal="center"/>
      <protection/>
    </xf>
    <xf numFmtId="3" fontId="3" fillId="0" borderId="11" xfId="0" applyNumberFormat="1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3" fontId="6" fillId="0" borderId="18" xfId="0" applyNumberFormat="1" applyFont="1" applyBorder="1" applyAlignment="1" applyProtection="1">
      <alignment/>
      <protection/>
    </xf>
    <xf numFmtId="3" fontId="6" fillId="0" borderId="18" xfId="0" applyNumberFormat="1" applyFont="1" applyBorder="1" applyAlignment="1" applyProtection="1">
      <alignment horizontal="center"/>
      <protection/>
    </xf>
    <xf numFmtId="3" fontId="3" fillId="4" borderId="11" xfId="34" applyNumberFormat="1" applyFont="1" applyFill="1" applyBorder="1" applyAlignment="1" applyProtection="1">
      <alignment horizontal="right"/>
      <protection locked="0"/>
    </xf>
    <xf numFmtId="40" fontId="3" fillId="4" borderId="11" xfId="34" applyFont="1" applyFill="1" applyBorder="1" applyAlignment="1" applyProtection="1">
      <alignment horizontal="right"/>
      <protection locked="0"/>
    </xf>
    <xf numFmtId="40" fontId="3" fillId="4" borderId="11" xfId="34" applyFont="1" applyFill="1" applyBorder="1" applyAlignment="1" applyProtection="1">
      <alignment/>
      <protection locked="0"/>
    </xf>
    <xf numFmtId="177" fontId="3" fillId="4" borderId="11" xfId="34" applyNumberFormat="1" applyFont="1" applyFill="1" applyBorder="1" applyAlignment="1" applyProtection="1">
      <alignment horizontal="right"/>
      <protection locked="0"/>
    </xf>
    <xf numFmtId="9" fontId="6" fillId="10" borderId="11" xfId="34" applyNumberFormat="1" applyFont="1" applyFill="1" applyBorder="1" applyAlignment="1" applyProtection="1">
      <alignment/>
      <protection locked="0"/>
    </xf>
    <xf numFmtId="40" fontId="3" fillId="7" borderId="11" xfId="34" applyFont="1" applyFill="1" applyBorder="1" applyAlignment="1" applyProtection="1">
      <alignment horizontal="center"/>
      <protection locked="0"/>
    </xf>
    <xf numFmtId="3" fontId="6" fillId="4" borderId="11" xfId="34" applyNumberFormat="1" applyFont="1" applyFill="1" applyBorder="1" applyAlignment="1" applyProtection="1">
      <alignment horizontal="right"/>
      <protection locked="0"/>
    </xf>
    <xf numFmtId="9" fontId="6" fillId="0" borderId="0" xfId="34" applyNumberFormat="1" applyFont="1" applyFill="1" applyBorder="1" applyAlignment="1" applyProtection="1">
      <alignment/>
      <protection locked="0"/>
    </xf>
    <xf numFmtId="1" fontId="0" fillId="0" borderId="0" xfId="34" applyNumberFormat="1" applyFont="1" applyBorder="1" applyAlignment="1" applyProtection="1">
      <alignment horizontal="center"/>
      <protection/>
    </xf>
    <xf numFmtId="40" fontId="6" fillId="0" borderId="0" xfId="34" applyFont="1" applyBorder="1" applyAlignment="1" applyProtection="1">
      <alignment horizontal="left"/>
      <protection/>
    </xf>
    <xf numFmtId="40" fontId="6" fillId="0" borderId="0" xfId="34" applyFont="1" applyBorder="1" applyAlignment="1" applyProtection="1">
      <alignment horizontal="right"/>
      <protection/>
    </xf>
    <xf numFmtId="3" fontId="3" fillId="0" borderId="0" xfId="34" applyNumberFormat="1" applyFont="1" applyBorder="1" applyAlignment="1" applyProtection="1">
      <alignment horizontal="right"/>
      <protection/>
    </xf>
    <xf numFmtId="9" fontId="3" fillId="0" borderId="0" xfId="34" applyNumberFormat="1" applyFont="1" applyBorder="1" applyAlignment="1" applyProtection="1">
      <alignment/>
      <protection/>
    </xf>
    <xf numFmtId="3" fontId="6" fillId="0" borderId="0" xfId="34" applyNumberFormat="1" applyFont="1" applyBorder="1" applyAlignment="1" applyProtection="1">
      <alignment horizontal="right"/>
      <protection/>
    </xf>
    <xf numFmtId="3" fontId="6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 horizontal="center"/>
      <protection/>
    </xf>
    <xf numFmtId="40" fontId="0" fillId="0" borderId="12" xfId="48" applyNumberFormat="1" applyFont="1" applyBorder="1">
      <alignment/>
      <protection/>
    </xf>
    <xf numFmtId="40" fontId="0" fillId="0" borderId="12" xfId="48" applyNumberFormat="1" applyFont="1" applyBorder="1" applyAlignment="1">
      <alignment horizontal="center"/>
      <protection/>
    </xf>
    <xf numFmtId="3" fontId="3" fillId="0" borderId="11" xfId="34" applyNumberFormat="1" applyFont="1" applyBorder="1" applyAlignment="1">
      <alignment/>
    </xf>
    <xf numFmtId="1" fontId="20" fillId="34" borderId="11" xfId="34" applyNumberFormat="1" applyFont="1" applyFill="1" applyBorder="1" applyAlignment="1">
      <alignment horizontal="center"/>
    </xf>
    <xf numFmtId="0" fontId="16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40" fontId="6" fillId="0" borderId="11" xfId="34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40" fontId="6" fillId="0" borderId="0" xfId="34" applyFont="1" applyBorder="1" applyAlignment="1" applyProtection="1">
      <alignment horizontal="center"/>
      <protection/>
    </xf>
    <xf numFmtId="40" fontId="6" fillId="0" borderId="18" xfId="34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38" fontId="6" fillId="0" borderId="11" xfId="34" applyNumberFormat="1" applyFont="1" applyBorder="1" applyAlignment="1" applyProtection="1">
      <alignment horizontal="right"/>
      <protection/>
    </xf>
    <xf numFmtId="3" fontId="6" fillId="0" borderId="11" xfId="34" applyNumberFormat="1" applyFont="1" applyBorder="1" applyAlignment="1" applyProtection="1">
      <alignment horizontal="right"/>
      <protection/>
    </xf>
    <xf numFmtId="183" fontId="0" fillId="0" borderId="14" xfId="48" applyNumberFormat="1" applyFont="1" applyBorder="1" applyAlignment="1">
      <alignment horizontal="right"/>
      <protection/>
    </xf>
    <xf numFmtId="40" fontId="3" fillId="0" borderId="11" xfId="34" applyFont="1" applyBorder="1" applyAlignment="1" applyProtection="1">
      <alignment horizontal="right"/>
      <protection locked="0"/>
    </xf>
    <xf numFmtId="3" fontId="6" fillId="0" borderId="0" xfId="34" applyNumberFormat="1" applyFont="1" applyFill="1" applyBorder="1" applyAlignment="1" applyProtection="1">
      <alignment horizontal="right"/>
      <protection locked="0"/>
    </xf>
    <xf numFmtId="185" fontId="5" fillId="34" borderId="11" xfId="34" applyNumberFormat="1" applyFont="1" applyFill="1" applyBorder="1" applyAlignment="1" applyProtection="1">
      <alignment horizontal="center"/>
      <protection/>
    </xf>
    <xf numFmtId="3" fontId="6" fillId="0" borderId="11" xfId="34" applyNumberFormat="1" applyFont="1" applyFill="1" applyBorder="1" applyAlignment="1" applyProtection="1">
      <alignment horizontal="right"/>
      <protection/>
    </xf>
    <xf numFmtId="40" fontId="3" fillId="0" borderId="11" xfId="34" applyFont="1" applyFill="1" applyBorder="1" applyAlignment="1" applyProtection="1">
      <alignment horizontal="center"/>
      <protection locked="0"/>
    </xf>
    <xf numFmtId="0" fontId="3" fillId="33" borderId="21" xfId="48" applyNumberFormat="1" applyFont="1" applyFill="1" applyBorder="1" applyAlignment="1">
      <alignment horizontal="center"/>
      <protection/>
    </xf>
    <xf numFmtId="0" fontId="3" fillId="0" borderId="21" xfId="48" applyNumberFormat="1" applyFont="1" applyBorder="1" applyAlignment="1" applyProtection="1">
      <alignment horizontal="center"/>
      <protection/>
    </xf>
    <xf numFmtId="0" fontId="1" fillId="0" borderId="19" xfId="48" applyNumberFormat="1" applyFont="1" applyFill="1" applyBorder="1" applyAlignment="1" applyProtection="1">
      <alignment horizontal="left"/>
      <protection/>
    </xf>
    <xf numFmtId="0" fontId="1" fillId="0" borderId="19" xfId="48" applyNumberFormat="1" applyFont="1" applyBorder="1" applyAlignment="1" applyProtection="1">
      <alignment/>
      <protection/>
    </xf>
    <xf numFmtId="40" fontId="20" fillId="0" borderId="18" xfId="34" applyFont="1" applyBorder="1" applyAlignment="1">
      <alignment horizontal="right"/>
    </xf>
    <xf numFmtId="40" fontId="20" fillId="0" borderId="11" xfId="34" applyFont="1" applyBorder="1" applyAlignment="1" applyProtection="1">
      <alignment horizontal="right"/>
      <protection/>
    </xf>
    <xf numFmtId="40" fontId="20" fillId="0" borderId="11" xfId="34" applyFont="1" applyBorder="1" applyAlignment="1">
      <alignment horizontal="right"/>
    </xf>
    <xf numFmtId="40" fontId="0" fillId="0" borderId="10" xfId="48" applyNumberFormat="1" applyFont="1" applyBorder="1">
      <alignment/>
      <protection/>
    </xf>
    <xf numFmtId="0" fontId="20" fillId="0" borderId="0" xfId="48" applyNumberFormat="1" applyFont="1" applyBorder="1" applyAlignment="1">
      <alignment horizontal="left"/>
      <protection/>
    </xf>
    <xf numFmtId="40" fontId="10" fillId="0" borderId="18" xfId="34" applyFont="1" applyBorder="1" applyAlignment="1" applyProtection="1">
      <alignment horizontal="right"/>
      <protection/>
    </xf>
    <xf numFmtId="0" fontId="15" fillId="35" borderId="24" xfId="48" applyNumberFormat="1" applyFont="1" applyFill="1" applyBorder="1" applyAlignment="1">
      <alignment horizontal="center"/>
      <protection/>
    </xf>
    <xf numFmtId="0" fontId="15" fillId="35" borderId="25" xfId="48" applyNumberFormat="1" applyFont="1" applyFill="1" applyBorder="1" applyAlignment="1">
      <alignment horizontal="center"/>
      <protection/>
    </xf>
    <xf numFmtId="0" fontId="15" fillId="35" borderId="25" xfId="48" applyFont="1" applyFill="1" applyBorder="1" applyAlignment="1">
      <alignment horizontal="center"/>
      <protection/>
    </xf>
    <xf numFmtId="3" fontId="15" fillId="35" borderId="26" xfId="48" applyNumberFormat="1" applyFont="1" applyFill="1" applyBorder="1" applyAlignment="1">
      <alignment horizontal="center"/>
      <protection/>
    </xf>
    <xf numFmtId="0" fontId="15" fillId="35" borderId="27" xfId="48" applyFont="1" applyFill="1" applyBorder="1" applyAlignment="1">
      <alignment horizontal="center"/>
      <protection/>
    </xf>
    <xf numFmtId="3" fontId="15" fillId="35" borderId="28" xfId="48" applyNumberFormat="1" applyFont="1" applyFill="1" applyBorder="1" applyAlignment="1">
      <alignment horizontal="center"/>
      <protection/>
    </xf>
    <xf numFmtId="0" fontId="0" fillId="35" borderId="29" xfId="48" applyNumberFormat="1" applyFont="1" applyFill="1" applyBorder="1" applyAlignment="1">
      <alignment/>
      <protection/>
    </xf>
    <xf numFmtId="0" fontId="0" fillId="35" borderId="30" xfId="48" applyNumberFormat="1" applyFont="1" applyFill="1" applyBorder="1" applyAlignment="1">
      <alignment horizontal="right"/>
      <protection/>
    </xf>
    <xf numFmtId="0" fontId="20" fillId="35" borderId="30" xfId="48" applyFont="1" applyFill="1" applyBorder="1" applyAlignment="1">
      <alignment horizontal="center"/>
      <protection/>
    </xf>
    <xf numFmtId="0" fontId="20" fillId="35" borderId="30" xfId="48" applyFont="1" applyFill="1" applyBorder="1" applyAlignment="1">
      <alignment horizontal="right"/>
      <protection/>
    </xf>
    <xf numFmtId="3" fontId="20" fillId="35" borderId="31" xfId="48" applyNumberFormat="1" applyFont="1" applyFill="1" applyBorder="1" applyAlignment="1" applyProtection="1">
      <alignment horizontal="right"/>
      <protection/>
    </xf>
    <xf numFmtId="9" fontId="20" fillId="35" borderId="32" xfId="48" applyNumberFormat="1" applyFont="1" applyFill="1" applyBorder="1" applyAlignment="1">
      <alignment horizontal="right"/>
      <protection/>
    </xf>
    <xf numFmtId="3" fontId="20" fillId="35" borderId="33" xfId="35" applyNumberFormat="1" applyFont="1" applyFill="1" applyBorder="1" applyAlignment="1" applyProtection="1">
      <alignment horizontal="right"/>
      <protection/>
    </xf>
    <xf numFmtId="0" fontId="23" fillId="35" borderId="34" xfId="48" applyNumberFormat="1" applyFont="1" applyFill="1" applyBorder="1" applyAlignment="1">
      <alignment/>
      <protection/>
    </xf>
    <xf numFmtId="0" fontId="5" fillId="35" borderId="19" xfId="48" applyNumberFormat="1" applyFont="1" applyFill="1" applyBorder="1" applyAlignment="1">
      <alignment horizontal="right"/>
      <protection/>
    </xf>
    <xf numFmtId="0" fontId="14" fillId="35" borderId="19" xfId="48" applyFont="1" applyFill="1" applyBorder="1" applyAlignment="1">
      <alignment horizontal="center"/>
      <protection/>
    </xf>
    <xf numFmtId="0" fontId="14" fillId="35" borderId="35" xfId="48" applyFont="1" applyFill="1" applyBorder="1" applyAlignment="1">
      <alignment horizontal="center"/>
      <protection/>
    </xf>
    <xf numFmtId="3" fontId="15" fillId="35" borderId="36" xfId="48" applyNumberFormat="1" applyFont="1" applyFill="1" applyBorder="1" applyAlignment="1" applyProtection="1">
      <alignment horizontal="right"/>
      <protection/>
    </xf>
    <xf numFmtId="0" fontId="15" fillId="35" borderId="35" xfId="48" applyFont="1" applyFill="1" applyBorder="1" applyAlignment="1">
      <alignment horizontal="center"/>
      <protection/>
    </xf>
    <xf numFmtId="3" fontId="15" fillId="35" borderId="37" xfId="35" applyNumberFormat="1" applyFont="1" applyFill="1" applyBorder="1" applyAlignment="1" applyProtection="1">
      <alignment horizontal="center"/>
      <protection/>
    </xf>
    <xf numFmtId="0" fontId="0" fillId="35" borderId="34" xfId="48" applyNumberFormat="1" applyFont="1" applyFill="1" applyBorder="1" applyAlignment="1">
      <alignment/>
      <protection/>
    </xf>
    <xf numFmtId="0" fontId="0" fillId="35" borderId="19" xfId="48" applyNumberFormat="1" applyFont="1" applyFill="1" applyBorder="1" applyAlignment="1">
      <alignment horizontal="right"/>
      <protection/>
    </xf>
    <xf numFmtId="0" fontId="20" fillId="35" borderId="19" xfId="48" applyFont="1" applyFill="1" applyBorder="1" applyAlignment="1">
      <alignment horizontal="center"/>
      <protection/>
    </xf>
    <xf numFmtId="0" fontId="20" fillId="35" borderId="35" xfId="48" applyFont="1" applyFill="1" applyBorder="1" applyAlignment="1">
      <alignment horizontal="right"/>
      <protection/>
    </xf>
    <xf numFmtId="3" fontId="20" fillId="35" borderId="36" xfId="48" applyNumberFormat="1" applyFont="1" applyFill="1" applyBorder="1" applyAlignment="1" applyProtection="1">
      <alignment horizontal="right"/>
      <protection/>
    </xf>
    <xf numFmtId="3" fontId="20" fillId="35" borderId="37" xfId="35" applyNumberFormat="1" applyFont="1" applyFill="1" applyBorder="1" applyAlignment="1" applyProtection="1">
      <alignment horizontal="right"/>
      <protection/>
    </xf>
    <xf numFmtId="9" fontId="20" fillId="35" borderId="36" xfId="48" applyNumberFormat="1" applyFont="1" applyFill="1" applyBorder="1" applyAlignment="1" applyProtection="1">
      <alignment horizontal="right"/>
      <protection/>
    </xf>
    <xf numFmtId="0" fontId="5" fillId="35" borderId="24" xfId="48" applyNumberFormat="1" applyFont="1" applyFill="1" applyBorder="1" applyAlignment="1">
      <alignment horizontal="center"/>
      <protection/>
    </xf>
    <xf numFmtId="0" fontId="5" fillId="35" borderId="25" xfId="48" applyNumberFormat="1" applyFont="1" applyFill="1" applyBorder="1" applyAlignment="1">
      <alignment horizontal="center"/>
      <protection/>
    </xf>
    <xf numFmtId="0" fontId="5" fillId="35" borderId="25" xfId="48" applyFont="1" applyFill="1" applyBorder="1" applyAlignment="1">
      <alignment horizontal="center"/>
      <protection/>
    </xf>
    <xf numFmtId="0" fontId="5" fillId="35" borderId="27" xfId="48" applyFont="1" applyFill="1" applyBorder="1" applyAlignment="1">
      <alignment horizontal="center"/>
      <protection/>
    </xf>
    <xf numFmtId="0" fontId="5" fillId="35" borderId="28" xfId="48" applyFont="1" applyFill="1" applyBorder="1" applyAlignment="1">
      <alignment horizontal="center"/>
      <protection/>
    </xf>
    <xf numFmtId="0" fontId="0" fillId="35" borderId="32" xfId="48" applyFont="1" applyFill="1" applyBorder="1" applyAlignment="1">
      <alignment/>
      <protection/>
    </xf>
    <xf numFmtId="183" fontId="20" fillId="35" borderId="31" xfId="48" applyNumberFormat="1" applyFont="1" applyFill="1" applyBorder="1" applyAlignment="1" applyProtection="1">
      <alignment horizontal="right"/>
      <protection/>
    </xf>
    <xf numFmtId="0" fontId="22" fillId="35" borderId="34" xfId="48" applyNumberFormat="1" applyFont="1" applyFill="1" applyBorder="1" applyAlignment="1">
      <alignment/>
      <protection/>
    </xf>
    <xf numFmtId="0" fontId="5" fillId="35" borderId="35" xfId="48" applyFont="1" applyFill="1" applyBorder="1" applyAlignment="1">
      <alignment horizontal="center"/>
      <protection/>
    </xf>
    <xf numFmtId="3" fontId="5" fillId="35" borderId="37" xfId="35" applyNumberFormat="1" applyFont="1" applyFill="1" applyBorder="1" applyAlignment="1" applyProtection="1">
      <alignment horizontal="center"/>
      <protection/>
    </xf>
    <xf numFmtId="0" fontId="0" fillId="35" borderId="35" xfId="48" applyFont="1" applyFill="1" applyBorder="1" applyAlignment="1">
      <alignment/>
      <protection/>
    </xf>
    <xf numFmtId="183" fontId="20" fillId="35" borderId="38" xfId="48" applyNumberFormat="1" applyFont="1" applyFill="1" applyBorder="1" applyAlignment="1">
      <alignment horizontal="right"/>
      <protection/>
    </xf>
    <xf numFmtId="0" fontId="20" fillId="35" borderId="19" xfId="48" applyFont="1" applyFill="1" applyBorder="1" applyAlignment="1">
      <alignment horizontal="right"/>
      <protection/>
    </xf>
    <xf numFmtId="3" fontId="5" fillId="35" borderId="25" xfId="48" applyNumberFormat="1" applyFont="1" applyFill="1" applyBorder="1" applyAlignment="1">
      <alignment horizontal="center"/>
      <protection/>
    </xf>
    <xf numFmtId="3" fontId="0" fillId="0" borderId="12" xfId="48" applyNumberFormat="1" applyFont="1" applyBorder="1" applyAlignment="1">
      <alignment horizontal="center"/>
      <protection/>
    </xf>
    <xf numFmtId="3" fontId="0" fillId="0" borderId="12" xfId="48" applyNumberFormat="1" applyFont="1" applyBorder="1" applyAlignment="1">
      <alignment horizontal="right"/>
      <protection/>
    </xf>
    <xf numFmtId="3" fontId="0" fillId="0" borderId="12" xfId="48" applyNumberFormat="1" applyFont="1" applyBorder="1" applyAlignment="1" applyProtection="1">
      <alignment horizontal="right"/>
      <protection/>
    </xf>
    <xf numFmtId="3" fontId="0" fillId="35" borderId="30" xfId="48" applyNumberFormat="1" applyFont="1" applyFill="1" applyBorder="1" applyAlignment="1" applyProtection="1">
      <alignment horizontal="right"/>
      <protection/>
    </xf>
    <xf numFmtId="3" fontId="5" fillId="35" borderId="19" xfId="48" applyNumberFormat="1" applyFont="1" applyFill="1" applyBorder="1" applyAlignment="1" applyProtection="1">
      <alignment horizontal="right"/>
      <protection/>
    </xf>
    <xf numFmtId="3" fontId="0" fillId="33" borderId="12" xfId="48" applyNumberFormat="1" applyFont="1" applyFill="1" applyBorder="1" applyAlignment="1" applyProtection="1">
      <alignment horizontal="right"/>
      <protection/>
    </xf>
    <xf numFmtId="3" fontId="0" fillId="35" borderId="19" xfId="48" applyNumberFormat="1" applyFont="1" applyFill="1" applyBorder="1" applyAlignment="1" applyProtection="1">
      <alignment horizontal="right"/>
      <protection/>
    </xf>
    <xf numFmtId="0" fontId="5" fillId="35" borderId="39" xfId="48" applyFont="1" applyFill="1" applyBorder="1" applyAlignment="1">
      <alignment horizontal="center"/>
      <protection/>
    </xf>
    <xf numFmtId="0" fontId="13" fillId="35" borderId="40" xfId="48" applyFont="1" applyFill="1" applyBorder="1" applyAlignment="1">
      <alignment horizontal="center"/>
      <protection/>
    </xf>
    <xf numFmtId="17" fontId="13" fillId="35" borderId="40" xfId="48" applyNumberFormat="1" applyFont="1" applyFill="1" applyBorder="1" applyAlignment="1">
      <alignment horizontal="center"/>
      <protection/>
    </xf>
    <xf numFmtId="3" fontId="5" fillId="35" borderId="39" xfId="48" applyNumberFormat="1" applyFont="1" applyFill="1" applyBorder="1" applyAlignment="1">
      <alignment horizontal="center"/>
      <protection/>
    </xf>
    <xf numFmtId="0" fontId="13" fillId="35" borderId="41" xfId="48" applyFont="1" applyFill="1" applyBorder="1" applyAlignment="1">
      <alignment horizontal="center"/>
      <protection/>
    </xf>
    <xf numFmtId="3" fontId="13" fillId="35" borderId="42" xfId="48" applyNumberFormat="1" applyFont="1" applyFill="1" applyBorder="1" applyAlignment="1">
      <alignment horizontal="center"/>
      <protection/>
    </xf>
    <xf numFmtId="0" fontId="7" fillId="35" borderId="43" xfId="48" applyNumberFormat="1" applyFont="1" applyFill="1" applyBorder="1" applyAlignment="1">
      <alignment/>
      <protection/>
    </xf>
    <xf numFmtId="0" fontId="20" fillId="35" borderId="29" xfId="48" applyNumberFormat="1" applyFont="1" applyFill="1" applyBorder="1" applyAlignment="1">
      <alignment horizontal="left"/>
      <protection/>
    </xf>
    <xf numFmtId="0" fontId="3" fillId="35" borderId="34" xfId="48" applyNumberFormat="1" applyFont="1" applyFill="1" applyBorder="1" applyAlignment="1">
      <alignment/>
      <protection/>
    </xf>
    <xf numFmtId="0" fontId="15" fillId="35" borderId="44" xfId="48" applyNumberFormat="1" applyFont="1" applyFill="1" applyBorder="1" applyAlignment="1">
      <alignment horizontal="center"/>
      <protection/>
    </xf>
    <xf numFmtId="0" fontId="8" fillId="35" borderId="38" xfId="48" applyFont="1" applyFill="1" applyBorder="1" applyAlignment="1">
      <alignment horizontal="center"/>
      <protection/>
    </xf>
    <xf numFmtId="3" fontId="5" fillId="35" borderId="37" xfId="35" applyNumberFormat="1" applyFont="1" applyFill="1" applyBorder="1" applyAlignment="1" applyProtection="1">
      <alignment horizontal="center"/>
      <protection/>
    </xf>
    <xf numFmtId="0" fontId="7" fillId="35" borderId="34" xfId="48" applyNumberFormat="1" applyFont="1" applyFill="1" applyBorder="1" applyAlignment="1">
      <alignment/>
      <protection/>
    </xf>
    <xf numFmtId="0" fontId="20" fillId="35" borderId="44" xfId="48" applyNumberFormat="1" applyFont="1" applyFill="1" applyBorder="1" applyAlignment="1">
      <alignment horizontal="left"/>
      <protection/>
    </xf>
    <xf numFmtId="3" fontId="20" fillId="35" borderId="38" xfId="48" applyNumberFormat="1" applyFont="1" applyFill="1" applyBorder="1" applyAlignment="1">
      <alignment horizontal="right"/>
      <protection/>
    </xf>
    <xf numFmtId="0" fontId="0" fillId="35" borderId="44" xfId="48" applyNumberFormat="1" applyFont="1" applyFill="1" applyBorder="1" applyAlignment="1">
      <alignment horizontal="left"/>
      <protection/>
    </xf>
    <xf numFmtId="3" fontId="20" fillId="35" borderId="38" xfId="48" applyNumberFormat="1" applyFont="1" applyFill="1" applyBorder="1" applyAlignment="1">
      <alignment horizontal="center"/>
      <protection/>
    </xf>
    <xf numFmtId="3" fontId="20" fillId="35" borderId="37" xfId="35" applyNumberFormat="1" applyFont="1" applyFill="1" applyBorder="1" applyAlignment="1" applyProtection="1">
      <alignment horizontal="center"/>
      <protection/>
    </xf>
    <xf numFmtId="3" fontId="20" fillId="35" borderId="37" xfId="48" applyNumberFormat="1" applyFont="1" applyFill="1" applyBorder="1" applyAlignment="1">
      <alignment horizontal="center"/>
      <protection/>
    </xf>
    <xf numFmtId="0" fontId="13" fillId="35" borderId="45" xfId="48" applyNumberFormat="1" applyFont="1" applyFill="1" applyBorder="1" applyAlignment="1">
      <alignment horizontal="center"/>
      <protection/>
    </xf>
    <xf numFmtId="0" fontId="13" fillId="35" borderId="46" xfId="48" applyNumberFormat="1" applyFont="1" applyFill="1" applyBorder="1" applyAlignment="1">
      <alignment horizontal="center"/>
      <protection/>
    </xf>
    <xf numFmtId="0" fontId="7" fillId="35" borderId="47" xfId="48" applyFont="1" applyFill="1" applyBorder="1" applyAlignment="1">
      <alignment horizontal="center"/>
      <protection/>
    </xf>
    <xf numFmtId="3" fontId="20" fillId="35" borderId="48" xfId="48" applyNumberFormat="1" applyFont="1" applyFill="1" applyBorder="1" applyAlignment="1">
      <alignment horizontal="right"/>
      <protection/>
    </xf>
    <xf numFmtId="0" fontId="13" fillId="35" borderId="44" xfId="48" applyNumberFormat="1" applyFont="1" applyFill="1" applyBorder="1" applyAlignment="1">
      <alignment horizontal="center"/>
      <protection/>
    </xf>
    <xf numFmtId="3" fontId="3" fillId="35" borderId="37" xfId="35" applyNumberFormat="1" applyFont="1" applyFill="1" applyBorder="1" applyAlignment="1" applyProtection="1">
      <alignment horizontal="center"/>
      <protection/>
    </xf>
    <xf numFmtId="49" fontId="1" fillId="4" borderId="19" xfId="48" applyNumberFormat="1" applyFont="1" applyFill="1" applyBorder="1" applyAlignment="1" applyProtection="1">
      <alignment horizontal="center"/>
      <protection locked="0"/>
    </xf>
    <xf numFmtId="3" fontId="6" fillId="4" borderId="11" xfId="0" applyNumberFormat="1" applyFont="1" applyFill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/>
    </xf>
    <xf numFmtId="9" fontId="20" fillId="35" borderId="49" xfId="48" applyNumberFormat="1" applyFont="1" applyFill="1" applyBorder="1" applyAlignment="1" applyProtection="1">
      <alignment horizontal="right"/>
      <protection/>
    </xf>
    <xf numFmtId="9" fontId="20" fillId="35" borderId="38" xfId="48" applyNumberFormat="1" applyFont="1" applyFill="1" applyBorder="1" applyAlignment="1">
      <alignment horizontal="right"/>
      <protection/>
    </xf>
    <xf numFmtId="40" fontId="10" fillId="0" borderId="0" xfId="34" applyFont="1" applyAlignment="1" applyProtection="1">
      <alignment/>
      <protection/>
    </xf>
    <xf numFmtId="40" fontId="6" fillId="0" borderId="0" xfId="34" applyFont="1" applyAlignment="1" applyProtection="1">
      <alignment/>
      <protection/>
    </xf>
    <xf numFmtId="0" fontId="15" fillId="35" borderId="40" xfId="48" applyFont="1" applyFill="1" applyBorder="1" applyAlignment="1">
      <alignment horizontal="center"/>
      <protection/>
    </xf>
    <xf numFmtId="0" fontId="3" fillId="0" borderId="15" xfId="48" applyFont="1" applyBorder="1" applyAlignment="1">
      <alignment horizontal="center"/>
      <protection/>
    </xf>
    <xf numFmtId="3" fontId="0" fillId="0" borderId="15" xfId="48" applyNumberFormat="1" applyFont="1" applyBorder="1" applyAlignment="1">
      <alignment/>
      <protection/>
    </xf>
    <xf numFmtId="3" fontId="20" fillId="35" borderId="48" xfId="48" applyNumberFormat="1" applyFont="1" applyFill="1" applyBorder="1" applyAlignment="1">
      <alignment/>
      <protection/>
    </xf>
    <xf numFmtId="0" fontId="15" fillId="35" borderId="38" xfId="48" applyFont="1" applyFill="1" applyBorder="1" applyAlignment="1">
      <alignment horizontal="center"/>
      <protection/>
    </xf>
    <xf numFmtId="3" fontId="0" fillId="33" borderId="15" xfId="48" applyNumberFormat="1" applyFont="1" applyFill="1" applyBorder="1" applyAlignment="1">
      <alignment horizontal="right"/>
      <protection/>
    </xf>
    <xf numFmtId="3" fontId="20" fillId="35" borderId="38" xfId="48" applyNumberFormat="1" applyFont="1" applyFill="1" applyBorder="1" applyAlignment="1" applyProtection="1">
      <alignment horizontal="right"/>
      <protection/>
    </xf>
    <xf numFmtId="3" fontId="0" fillId="0" borderId="15" xfId="48" applyNumberFormat="1" applyFont="1" applyFill="1" applyBorder="1" applyAlignment="1" applyProtection="1">
      <alignment horizontal="right"/>
      <protection/>
    </xf>
    <xf numFmtId="185" fontId="5" fillId="34" borderId="11" xfId="34" applyNumberFormat="1" applyFont="1" applyFill="1" applyBorder="1" applyAlignment="1">
      <alignment horizontal="center"/>
    </xf>
    <xf numFmtId="185" fontId="13" fillId="35" borderId="41" xfId="48" applyNumberFormat="1" applyFont="1" applyFill="1" applyBorder="1" applyAlignment="1">
      <alignment horizontal="center"/>
      <protection/>
    </xf>
    <xf numFmtId="0" fontId="1" fillId="0" borderId="19" xfId="48" applyNumberFormat="1" applyFont="1" applyFill="1" applyBorder="1" applyAlignment="1" applyProtection="1">
      <alignment horizontal="left"/>
      <protection/>
    </xf>
    <xf numFmtId="14" fontId="1" fillId="0" borderId="19" xfId="48" applyNumberFormat="1" applyFont="1" applyFill="1" applyBorder="1" applyAlignment="1" applyProtection="1">
      <alignment horizontal="left"/>
      <protection/>
    </xf>
    <xf numFmtId="49" fontId="1" fillId="0" borderId="19" xfId="48" applyNumberFormat="1" applyFont="1" applyFill="1" applyBorder="1" applyAlignment="1" applyProtection="1">
      <alignment horizontal="left"/>
      <protection/>
    </xf>
    <xf numFmtId="0" fontId="2" fillId="0" borderId="20" xfId="48" applyFont="1" applyBorder="1" applyAlignment="1" applyProtection="1">
      <alignment horizontal="center"/>
      <protection/>
    </xf>
    <xf numFmtId="0" fontId="21" fillId="4" borderId="0" xfId="48" applyNumberFormat="1" applyFont="1" applyFill="1" applyAlignment="1" applyProtection="1">
      <alignment horizontal="center"/>
      <protection locked="0"/>
    </xf>
    <xf numFmtId="0" fontId="0" fillId="4" borderId="20" xfId="48" applyFont="1" applyFill="1" applyBorder="1" applyAlignment="1" applyProtection="1">
      <alignment horizontal="left"/>
      <protection locked="0"/>
    </xf>
    <xf numFmtId="49" fontId="1" fillId="4" borderId="19" xfId="48" applyNumberFormat="1" applyFont="1" applyFill="1" applyBorder="1" applyAlignment="1" applyProtection="1">
      <alignment horizontal="left"/>
      <protection locked="0"/>
    </xf>
    <xf numFmtId="190" fontId="1" fillId="4" borderId="19" xfId="48" applyNumberFormat="1" applyFont="1" applyFill="1" applyBorder="1" applyAlignment="1" applyProtection="1">
      <alignment horizontal="left"/>
      <protection locked="0"/>
    </xf>
    <xf numFmtId="0" fontId="1" fillId="4" borderId="19" xfId="48" applyFont="1" applyFill="1" applyBorder="1" applyAlignment="1" applyProtection="1">
      <alignment horizontal="left"/>
      <protection locked="0"/>
    </xf>
    <xf numFmtId="14" fontId="1" fillId="4" borderId="19" xfId="48" applyNumberFormat="1" applyFont="1" applyFill="1" applyBorder="1" applyAlignment="1" applyProtection="1">
      <alignment horizontal="left"/>
      <protection locked="0"/>
    </xf>
    <xf numFmtId="0" fontId="21" fillId="0" borderId="20" xfId="48" applyFont="1" applyBorder="1" applyAlignment="1" applyProtection="1">
      <alignment horizontal="center"/>
      <protection/>
    </xf>
    <xf numFmtId="0" fontId="17" fillId="0" borderId="0" xfId="48" applyFont="1" applyAlignment="1" applyProtection="1">
      <alignment horizontal="center"/>
      <protection/>
    </xf>
    <xf numFmtId="0" fontId="5" fillId="35" borderId="50" xfId="48" applyNumberFormat="1" applyFont="1" applyFill="1" applyBorder="1" applyAlignment="1">
      <alignment horizontal="center" vertical="center"/>
      <protection/>
    </xf>
    <xf numFmtId="0" fontId="5" fillId="35" borderId="51" xfId="48" applyNumberFormat="1" applyFont="1" applyFill="1" applyBorder="1" applyAlignment="1">
      <alignment horizontal="center" vertical="center"/>
      <protection/>
    </xf>
    <xf numFmtId="0" fontId="15" fillId="35" borderId="52" xfId="48" applyNumberFormat="1" applyFont="1" applyFill="1" applyBorder="1" applyAlignment="1">
      <alignment horizontal="center" vertical="center"/>
      <protection/>
    </xf>
    <xf numFmtId="0" fontId="15" fillId="35" borderId="47" xfId="48" applyNumberFormat="1" applyFont="1" applyFill="1" applyBorder="1" applyAlignment="1">
      <alignment horizontal="center" vertical="center"/>
      <protection/>
    </xf>
  </cellXfs>
  <cellStyles count="52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Comma_Prod Budget" xfId="34"/>
    <cellStyle name="Currency_Summary" xfId="35"/>
    <cellStyle name="Halb" xfId="36"/>
    <cellStyle name="Hea" xfId="37"/>
    <cellStyle name="Hoiatuse tekst" xfId="38"/>
    <cellStyle name="Hyperlink" xfId="39"/>
    <cellStyle name="Kokku" xfId="40"/>
    <cellStyle name="Comma" xfId="41"/>
    <cellStyle name="Comma [0]" xfId="42"/>
    <cellStyle name="Kontrolli lahtrit" xfId="43"/>
    <cellStyle name="Followed Hyperlink" xfId="44"/>
    <cellStyle name="Lingitud lahter" xfId="45"/>
    <cellStyle name="Märkus" xfId="46"/>
    <cellStyle name="Neutraalne" xfId="47"/>
    <cellStyle name="Normal_Summary" xfId="48"/>
    <cellStyle name="Pealkiri" xfId="49"/>
    <cellStyle name="Pealkiri 1" xfId="50"/>
    <cellStyle name="Pealkiri 2" xfId="51"/>
    <cellStyle name="Pealkiri 3" xfId="52"/>
    <cellStyle name="Pealkiri 4" xfId="53"/>
    <cellStyle name="Percent" xfId="54"/>
    <cellStyle name="Rõhk1" xfId="55"/>
    <cellStyle name="Rõhk2" xfId="56"/>
    <cellStyle name="Rõhk3" xfId="57"/>
    <cellStyle name="Rõhk4" xfId="58"/>
    <cellStyle name="Rõhk5" xfId="59"/>
    <cellStyle name="Rõhk6" xfId="60"/>
    <cellStyle name="Selgitav tekst" xfId="61"/>
    <cellStyle name="Sisestus" xfId="62"/>
    <cellStyle name="Currency" xfId="63"/>
    <cellStyle name="Currency [0]" xfId="64"/>
    <cellStyle name="Väljund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showGridLines="0" zoomScalePageLayoutView="0" workbookViewId="0" topLeftCell="A1">
      <selection activeCell="A60" sqref="A60"/>
    </sheetView>
  </sheetViews>
  <sheetFormatPr defaultColWidth="9.140625" defaultRowHeight="12.75"/>
  <cols>
    <col min="1" max="1" width="5.8515625" style="0" customWidth="1"/>
    <col min="2" max="2" width="12.28125" style="0" customWidth="1"/>
    <col min="3" max="3" width="9.8515625" style="0" bestFit="1" customWidth="1"/>
    <col min="4" max="4" width="15.7109375" style="0" customWidth="1"/>
    <col min="5" max="5" width="9.7109375" style="0" customWidth="1"/>
    <col min="6" max="6" width="11.00390625" style="0" customWidth="1"/>
    <col min="7" max="7" width="9.8515625" style="0" bestFit="1" customWidth="1"/>
    <col min="8" max="8" width="7.7109375" style="9" bestFit="1" customWidth="1"/>
  </cols>
  <sheetData>
    <row r="1" spans="1:10" ht="18">
      <c r="A1" s="53" t="s">
        <v>377</v>
      </c>
      <c r="B1" s="236"/>
      <c r="C1" s="12"/>
      <c r="D1" s="53"/>
      <c r="E1" s="237"/>
      <c r="F1" s="238"/>
      <c r="G1" s="238"/>
      <c r="H1" s="249"/>
      <c r="I1" s="52"/>
      <c r="J1" s="51"/>
    </row>
    <row r="2" spans="1:8" ht="5.25" customHeight="1">
      <c r="A2" s="240"/>
      <c r="B2" s="241"/>
      <c r="C2" s="242"/>
      <c r="D2" s="243"/>
      <c r="E2" s="237"/>
      <c r="F2" s="238"/>
      <c r="G2" s="238"/>
      <c r="H2" s="262"/>
    </row>
    <row r="3" spans="1:10" ht="16.5" customHeight="1">
      <c r="A3" s="241"/>
      <c r="B3" s="502">
        <f>'teg üld'!B3</f>
        <v>0</v>
      </c>
      <c r="C3" s="502"/>
      <c r="D3" s="502"/>
      <c r="E3" s="502"/>
      <c r="F3" s="502"/>
      <c r="G3" s="238"/>
      <c r="H3" s="263"/>
      <c r="J3" s="51"/>
    </row>
    <row r="4" spans="1:8" ht="12.75">
      <c r="A4" s="245"/>
      <c r="B4" s="246"/>
      <c r="C4" s="247"/>
      <c r="D4" s="248" t="s">
        <v>158</v>
      </c>
      <c r="E4" s="249"/>
      <c r="F4" s="250"/>
      <c r="G4" s="239"/>
      <c r="H4" s="249"/>
    </row>
    <row r="5" spans="1:8" ht="15">
      <c r="A5" s="251" t="s">
        <v>181</v>
      </c>
      <c r="B5" s="252"/>
      <c r="C5" s="264">
        <f>'teg üld'!C5</f>
        <v>0</v>
      </c>
      <c r="D5" s="251"/>
      <c r="E5" s="253"/>
      <c r="F5" s="254"/>
      <c r="G5" s="255"/>
      <c r="H5" s="265"/>
    </row>
    <row r="6" spans="1:8" ht="12.75">
      <c r="A6" s="257"/>
      <c r="B6" s="257"/>
      <c r="C6" s="258"/>
      <c r="D6" s="258"/>
      <c r="E6" s="259"/>
      <c r="F6" s="258"/>
      <c r="G6" s="258"/>
      <c r="H6" s="259"/>
    </row>
    <row r="7" spans="1:8" ht="12.75">
      <c r="A7" s="401" t="s">
        <v>267</v>
      </c>
      <c r="B7" s="401"/>
      <c r="C7" s="501">
        <f>'teg üld'!C7:D7</f>
        <v>0</v>
      </c>
      <c r="D7" s="499"/>
      <c r="E7" s="402" t="s">
        <v>162</v>
      </c>
      <c r="F7" s="402"/>
      <c r="G7" s="499">
        <f>'teg üld'!G7</f>
        <v>0</v>
      </c>
      <c r="H7" s="499"/>
    </row>
    <row r="8" spans="1:8" ht="12.75">
      <c r="A8" s="401" t="s">
        <v>268</v>
      </c>
      <c r="B8" s="401"/>
      <c r="C8" s="501">
        <f>'teg üld'!C8:D8</f>
        <v>0</v>
      </c>
      <c r="D8" s="499"/>
      <c r="E8" s="402" t="s">
        <v>340</v>
      </c>
      <c r="F8" s="402"/>
      <c r="G8" s="499">
        <f>'teg üld'!G8</f>
        <v>0</v>
      </c>
      <c r="H8" s="499"/>
    </row>
    <row r="9" spans="1:8" ht="12.75">
      <c r="A9" s="257" t="s">
        <v>160</v>
      </c>
      <c r="B9" s="257"/>
      <c r="C9" s="501">
        <f>'teg üld'!C9:D9</f>
        <v>0</v>
      </c>
      <c r="D9" s="499"/>
      <c r="E9" s="402" t="s">
        <v>341</v>
      </c>
      <c r="F9" s="402"/>
      <c r="G9" s="499">
        <f>'teg üld'!G9</f>
        <v>0</v>
      </c>
      <c r="H9" s="499"/>
    </row>
    <row r="10" spans="1:8" ht="12.75">
      <c r="A10" s="257" t="s">
        <v>161</v>
      </c>
      <c r="B10" s="257"/>
      <c r="C10" s="501">
        <f>'teg üld'!C10:D10</f>
        <v>0</v>
      </c>
      <c r="D10" s="499"/>
      <c r="E10" s="402" t="s">
        <v>342</v>
      </c>
      <c r="F10" s="402"/>
      <c r="G10" s="499">
        <f>'teg üld'!G10</f>
        <v>0</v>
      </c>
      <c r="H10" s="499"/>
    </row>
    <row r="11" spans="1:8" ht="12.75">
      <c r="A11" s="257" t="s">
        <v>271</v>
      </c>
      <c r="B11" s="257"/>
      <c r="C11" s="501">
        <f>'teg üld'!C11:D11</f>
        <v>0</v>
      </c>
      <c r="D11" s="499"/>
      <c r="E11" s="402" t="s">
        <v>343</v>
      </c>
      <c r="F11" s="402"/>
      <c r="G11" s="499">
        <f>'teg üld'!G11</f>
        <v>0</v>
      </c>
      <c r="H11" s="499"/>
    </row>
    <row r="12" spans="1:8" ht="12.75">
      <c r="A12" s="259" t="s">
        <v>294</v>
      </c>
      <c r="B12" s="258"/>
      <c r="C12" s="501">
        <f>'teg üld'!C12:D12</f>
        <v>0</v>
      </c>
      <c r="D12" s="499"/>
      <c r="E12" s="402" t="s">
        <v>159</v>
      </c>
      <c r="F12" s="402"/>
      <c r="G12" s="500">
        <f>'teg üld'!G12</f>
        <v>0</v>
      </c>
      <c r="H12" s="500"/>
    </row>
    <row r="13" spans="1:8" ht="12.75">
      <c r="A13" s="259" t="s">
        <v>182</v>
      </c>
      <c r="B13" s="258"/>
      <c r="C13" s="500">
        <f>'teg üld'!C13:D13</f>
        <v>0</v>
      </c>
      <c r="D13" s="500"/>
      <c r="E13" s="258" t="s">
        <v>351</v>
      </c>
      <c r="F13" s="258"/>
      <c r="G13" s="499">
        <f>'teg üld'!G13</f>
        <v>0</v>
      </c>
      <c r="H13" s="499"/>
    </row>
    <row r="14" spans="1:8" ht="12.75">
      <c r="A14" s="257"/>
      <c r="B14" s="257"/>
      <c r="C14" s="258"/>
      <c r="D14" s="258"/>
      <c r="E14" s="260"/>
      <c r="F14" s="261"/>
      <c r="G14" s="260"/>
      <c r="H14" s="266"/>
    </row>
    <row r="15" spans="1:8" ht="13.5" thickBot="1">
      <c r="A15" s="21" t="s">
        <v>355</v>
      </c>
      <c r="B15" s="18"/>
      <c r="D15" s="19"/>
      <c r="E15" s="20"/>
      <c r="F15" s="19"/>
      <c r="G15" s="19"/>
      <c r="H15" s="20"/>
    </row>
    <row r="16" spans="1:8" ht="13.5" thickTop="1">
      <c r="A16" s="409" t="s">
        <v>179</v>
      </c>
      <c r="B16" s="410"/>
      <c r="C16" s="410" t="s">
        <v>164</v>
      </c>
      <c r="D16" s="411"/>
      <c r="E16" s="412" t="s">
        <v>228</v>
      </c>
      <c r="F16" s="489" t="s">
        <v>229</v>
      </c>
      <c r="G16" s="413" t="s">
        <v>359</v>
      </c>
      <c r="H16" s="414" t="s">
        <v>363</v>
      </c>
    </row>
    <row r="17" spans="1:8" ht="12.75">
      <c r="A17" s="1"/>
      <c r="B17" s="14"/>
      <c r="C17" s="15"/>
      <c r="D17" s="15"/>
      <c r="E17" s="16"/>
      <c r="F17" s="490"/>
      <c r="G17" s="17"/>
      <c r="H17" s="38"/>
    </row>
    <row r="18" spans="1:8" ht="12.75">
      <c r="A18" s="149">
        <v>1</v>
      </c>
      <c r="B18" s="150" t="str">
        <f>'ea detail'!D7</f>
        <v>KÄSIKIRI / ÕIGUSED</v>
      </c>
      <c r="C18" s="151"/>
      <c r="D18" s="151"/>
      <c r="E18" s="152">
        <f>'ea rahavoog'!H8</f>
        <v>0</v>
      </c>
      <c r="F18" s="491">
        <f>'teg rahavoog'!H8</f>
        <v>0</v>
      </c>
      <c r="G18" s="153" t="str">
        <f>IF(F18&gt;0,E18/F18-1,"-")</f>
        <v>-</v>
      </c>
      <c r="H18" s="154">
        <f>E18-F18</f>
        <v>0</v>
      </c>
    </row>
    <row r="19" spans="1:8" ht="12.75">
      <c r="A19" s="149">
        <v>2</v>
      </c>
      <c r="B19" s="150" t="str">
        <f>'ea detail'!D18</f>
        <v>PRODUTSENT / REŽISSÖÖR</v>
      </c>
      <c r="C19" s="151"/>
      <c r="D19" s="151"/>
      <c r="E19" s="152">
        <f>'ea rahavoog'!H9</f>
        <v>0</v>
      </c>
      <c r="F19" s="491">
        <f>'teg rahavoog'!H9</f>
        <v>0</v>
      </c>
      <c r="G19" s="153" t="str">
        <f aca="true" t="shared" si="0" ref="G19:G43">IF(F19&gt;0,E19/F19-1,"-")</f>
        <v>-</v>
      </c>
      <c r="H19" s="154">
        <f aca="true" t="shared" si="1" ref="H19:H43">E19-F19</f>
        <v>0</v>
      </c>
    </row>
    <row r="20" spans="1:8" ht="12.75">
      <c r="A20" s="149">
        <v>3</v>
      </c>
      <c r="B20" s="150" t="str">
        <f>'ea detail'!D29</f>
        <v>NÄITLEJAD / CASTING</v>
      </c>
      <c r="C20" s="151"/>
      <c r="D20" s="151"/>
      <c r="E20" s="152">
        <f>'ea rahavoog'!H10</f>
        <v>0</v>
      </c>
      <c r="F20" s="491">
        <f>'teg rahavoog'!H10</f>
        <v>0</v>
      </c>
      <c r="G20" s="153" t="str">
        <f t="shared" si="0"/>
        <v>-</v>
      </c>
      <c r="H20" s="154">
        <f t="shared" si="1"/>
        <v>0</v>
      </c>
    </row>
    <row r="21" spans="1:8" ht="12.75">
      <c r="A21" s="149">
        <v>4</v>
      </c>
      <c r="B21" s="150" t="str">
        <f>'ea detail'!D39</f>
        <v>FILMIGRUPP</v>
      </c>
      <c r="C21" s="151"/>
      <c r="D21" s="151"/>
      <c r="E21" s="152">
        <f>'ea rahavoog'!H11</f>
        <v>0</v>
      </c>
      <c r="F21" s="491">
        <f>'teg rahavoog'!H11</f>
        <v>0</v>
      </c>
      <c r="G21" s="153" t="str">
        <f t="shared" si="0"/>
        <v>-</v>
      </c>
      <c r="H21" s="154">
        <f t="shared" si="1"/>
        <v>0</v>
      </c>
    </row>
    <row r="22" spans="1:8" ht="12.75">
      <c r="A22" s="149">
        <v>5</v>
      </c>
      <c r="B22" s="156" t="str">
        <f>'ea detail'!D59</f>
        <v>SOTSIAALMAKS</v>
      </c>
      <c r="C22" s="157"/>
      <c r="D22" s="157"/>
      <c r="E22" s="152">
        <f>'ea rahavoog'!H12</f>
        <v>0</v>
      </c>
      <c r="F22" s="491">
        <f>'teg rahavoog'!H12</f>
        <v>0</v>
      </c>
      <c r="G22" s="153" t="str">
        <f t="shared" si="0"/>
        <v>-</v>
      </c>
      <c r="H22" s="154">
        <f t="shared" si="1"/>
        <v>0</v>
      </c>
    </row>
    <row r="23" spans="1:10" ht="12.75">
      <c r="A23" s="149">
        <v>6</v>
      </c>
      <c r="B23" s="150" t="str">
        <f>'ea detail'!D68</f>
        <v>VÕTTEPAIKADE KULU</v>
      </c>
      <c r="C23" s="151"/>
      <c r="D23" s="151"/>
      <c r="E23" s="152">
        <f>'ea rahavoog'!H13</f>
        <v>0</v>
      </c>
      <c r="F23" s="491">
        <f>'teg rahavoog'!H13</f>
        <v>0</v>
      </c>
      <c r="G23" s="153" t="str">
        <f t="shared" si="0"/>
        <v>-</v>
      </c>
      <c r="H23" s="154">
        <f t="shared" si="1"/>
        <v>0</v>
      </c>
      <c r="J23" s="28"/>
    </row>
    <row r="24" spans="1:8" ht="12.75">
      <c r="A24" s="149">
        <v>7</v>
      </c>
      <c r="B24" s="150" t="str">
        <f>'ea detail'!D79</f>
        <v>VÕTTETEHNIKA</v>
      </c>
      <c r="C24" s="151"/>
      <c r="D24" s="151"/>
      <c r="E24" s="152">
        <f>'ea rahavoog'!H14</f>
        <v>0</v>
      </c>
      <c r="F24" s="491">
        <f>'teg rahavoog'!H14</f>
        <v>0</v>
      </c>
      <c r="G24" s="153" t="str">
        <f t="shared" si="0"/>
        <v>-</v>
      </c>
      <c r="H24" s="154">
        <f t="shared" si="1"/>
        <v>0</v>
      </c>
    </row>
    <row r="25" spans="1:8" ht="12.75">
      <c r="A25" s="149">
        <v>8</v>
      </c>
      <c r="B25" s="150" t="str">
        <f>'ea detail'!D98</f>
        <v>VÕTTETEHNILISTE TEENUSTE PAKETID</v>
      </c>
      <c r="C25" s="151"/>
      <c r="D25" s="151"/>
      <c r="E25" s="152">
        <f>'ea rahavoog'!H15</f>
        <v>0</v>
      </c>
      <c r="F25" s="491">
        <f>'teg rahavoog'!H15</f>
        <v>0</v>
      </c>
      <c r="G25" s="153" t="str">
        <f t="shared" si="0"/>
        <v>-</v>
      </c>
      <c r="H25" s="154">
        <f t="shared" si="1"/>
        <v>0</v>
      </c>
    </row>
    <row r="26" spans="1:8" ht="12.75">
      <c r="A26" s="149">
        <v>9</v>
      </c>
      <c r="B26" s="150" t="str">
        <f>'ea detail'!D109</f>
        <v>LAVASTUSKULUD</v>
      </c>
      <c r="C26" s="151"/>
      <c r="D26" s="151"/>
      <c r="E26" s="152">
        <f>'ea rahavoog'!H16</f>
        <v>0</v>
      </c>
      <c r="F26" s="491">
        <f>'teg rahavoog'!H16</f>
        <v>0</v>
      </c>
      <c r="G26" s="153" t="str">
        <f t="shared" si="0"/>
        <v>-</v>
      </c>
      <c r="H26" s="154">
        <f t="shared" si="1"/>
        <v>0</v>
      </c>
    </row>
    <row r="27" spans="1:8" ht="12.75">
      <c r="A27" s="149">
        <v>10</v>
      </c>
      <c r="B27" s="150" t="str">
        <f>'ea detail'!D115</f>
        <v>MATERJAL</v>
      </c>
      <c r="C27" s="151"/>
      <c r="D27" s="151"/>
      <c r="E27" s="152">
        <f>'ea rahavoog'!H17</f>
        <v>0</v>
      </c>
      <c r="F27" s="491">
        <f>'teg rahavoog'!H17</f>
        <v>0</v>
      </c>
      <c r="G27" s="153" t="str">
        <f t="shared" si="0"/>
        <v>-</v>
      </c>
      <c r="H27" s="154">
        <f t="shared" si="1"/>
        <v>0</v>
      </c>
    </row>
    <row r="28" spans="1:8" ht="12.75">
      <c r="A28" s="149">
        <v>11</v>
      </c>
      <c r="B28" s="150" t="str">
        <f>'ea detail'!D125</f>
        <v>LABOR</v>
      </c>
      <c r="C28" s="151"/>
      <c r="D28" s="151"/>
      <c r="E28" s="152">
        <f>'ea rahavoog'!H18</f>
        <v>0</v>
      </c>
      <c r="F28" s="491">
        <f>'teg rahavoog'!H18</f>
        <v>0</v>
      </c>
      <c r="G28" s="153" t="str">
        <f t="shared" si="0"/>
        <v>-</v>
      </c>
      <c r="H28" s="154">
        <f t="shared" si="1"/>
        <v>0</v>
      </c>
    </row>
    <row r="29" spans="1:8" ht="12.75">
      <c r="A29" s="149">
        <v>12</v>
      </c>
      <c r="B29" s="150" t="str">
        <f>'ea detail'!D131</f>
        <v>JÄRELTÖÖTLUS</v>
      </c>
      <c r="C29" s="151"/>
      <c r="D29" s="151"/>
      <c r="E29" s="152">
        <f>'ea rahavoog'!H19</f>
        <v>0</v>
      </c>
      <c r="F29" s="491">
        <f>'teg rahavoog'!H19</f>
        <v>0</v>
      </c>
      <c r="G29" s="153" t="str">
        <f t="shared" si="0"/>
        <v>-</v>
      </c>
      <c r="H29" s="154">
        <f t="shared" si="1"/>
        <v>0</v>
      </c>
    </row>
    <row r="30" spans="1:8" ht="12.75">
      <c r="A30" s="149">
        <v>13</v>
      </c>
      <c r="B30" s="150" t="str">
        <f>'ea detail'!D150</f>
        <v>MUUSIKA</v>
      </c>
      <c r="C30" s="151"/>
      <c r="D30" s="151"/>
      <c r="E30" s="152">
        <f>'ea rahavoog'!H20</f>
        <v>0</v>
      </c>
      <c r="F30" s="491">
        <f>'teg rahavoog'!H20</f>
        <v>0</v>
      </c>
      <c r="G30" s="153" t="str">
        <f t="shared" si="0"/>
        <v>-</v>
      </c>
      <c r="H30" s="154">
        <f t="shared" si="1"/>
        <v>0</v>
      </c>
    </row>
    <row r="31" spans="1:8" ht="12.75">
      <c r="A31" s="149">
        <v>14</v>
      </c>
      <c r="B31" s="150" t="str">
        <f>'ea detail'!D164</f>
        <v>TIITRID / GRAAFIKA</v>
      </c>
      <c r="C31" s="151"/>
      <c r="D31" s="151"/>
      <c r="E31" s="152">
        <f>'ea rahavoog'!H21</f>
        <v>0</v>
      </c>
      <c r="F31" s="491">
        <f>'teg rahavoog'!H21</f>
        <v>0</v>
      </c>
      <c r="G31" s="153" t="str">
        <f t="shared" si="0"/>
        <v>-</v>
      </c>
      <c r="H31" s="154">
        <f t="shared" si="1"/>
        <v>0</v>
      </c>
    </row>
    <row r="32" spans="1:8" ht="12.75">
      <c r="A32" s="149">
        <v>15</v>
      </c>
      <c r="B32" s="150" t="str">
        <f>'ea detail'!D173</f>
        <v>ARHIIVIMATERJAL</v>
      </c>
      <c r="C32" s="151"/>
      <c r="D32" s="151"/>
      <c r="E32" s="152">
        <f>'ea rahavoog'!H22</f>
        <v>0</v>
      </c>
      <c r="F32" s="491">
        <f>'teg rahavoog'!H22</f>
        <v>0</v>
      </c>
      <c r="G32" s="153" t="str">
        <f t="shared" si="0"/>
        <v>-</v>
      </c>
      <c r="H32" s="154">
        <f t="shared" si="1"/>
        <v>0</v>
      </c>
    </row>
    <row r="33" spans="1:8" ht="12.75">
      <c r="A33" s="149">
        <v>16</v>
      </c>
      <c r="B33" s="150" t="str">
        <f>'ea detail'!D181</f>
        <v>TRANSPORDIKULUD</v>
      </c>
      <c r="C33" s="151"/>
      <c r="D33" s="151"/>
      <c r="E33" s="152">
        <f>'ea rahavoog'!H23</f>
        <v>0</v>
      </c>
      <c r="F33" s="491">
        <f>'teg rahavoog'!H23</f>
        <v>0</v>
      </c>
      <c r="G33" s="153" t="str">
        <f t="shared" si="0"/>
        <v>-</v>
      </c>
      <c r="H33" s="154">
        <f t="shared" si="1"/>
        <v>0</v>
      </c>
    </row>
    <row r="34" spans="1:8" ht="12.75">
      <c r="A34" s="149">
        <v>17</v>
      </c>
      <c r="B34" s="150" t="str">
        <f>'ea detail'!D190</f>
        <v>REISIKULU / MAJUTUS / PÄEVARAHA</v>
      </c>
      <c r="C34" s="151"/>
      <c r="D34" s="151"/>
      <c r="E34" s="152">
        <f>'ea rahavoog'!H24</f>
        <v>0</v>
      </c>
      <c r="F34" s="491">
        <f>'teg rahavoog'!H24</f>
        <v>0</v>
      </c>
      <c r="G34" s="153" t="str">
        <f t="shared" si="0"/>
        <v>-</v>
      </c>
      <c r="H34" s="154">
        <f t="shared" si="1"/>
        <v>0</v>
      </c>
    </row>
    <row r="35" spans="1:8" ht="12.75">
      <c r="A35" s="149">
        <v>18</v>
      </c>
      <c r="B35" s="150" t="str">
        <f>'ea detail'!D202</f>
        <v>MUU TOOTMISKULU</v>
      </c>
      <c r="C35" s="151"/>
      <c r="D35" s="151"/>
      <c r="E35" s="152">
        <f>'ea rahavoog'!H25</f>
        <v>0</v>
      </c>
      <c r="F35" s="491">
        <f>'teg rahavoog'!H25</f>
        <v>0</v>
      </c>
      <c r="G35" s="153" t="str">
        <f t="shared" si="0"/>
        <v>-</v>
      </c>
      <c r="H35" s="154">
        <f t="shared" si="1"/>
        <v>0</v>
      </c>
    </row>
    <row r="36" spans="1:8" ht="12.75">
      <c r="A36" s="149">
        <v>19</v>
      </c>
      <c r="B36" s="150" t="str">
        <f>'ea detail'!D211</f>
        <v>KINDLUSTUS</v>
      </c>
      <c r="C36" s="151"/>
      <c r="D36" s="151"/>
      <c r="E36" s="152">
        <f>'ea rahavoog'!H26</f>
        <v>0</v>
      </c>
      <c r="F36" s="491">
        <f>'teg rahavoog'!H26</f>
        <v>0</v>
      </c>
      <c r="G36" s="153" t="str">
        <f t="shared" si="0"/>
        <v>-</v>
      </c>
      <c r="H36" s="154">
        <f t="shared" si="1"/>
        <v>0</v>
      </c>
    </row>
    <row r="37" spans="1:8" ht="12.75">
      <c r="A37" s="149">
        <v>20</v>
      </c>
      <c r="B37" s="150" t="str">
        <f>'ea detail'!D218</f>
        <v>FINANTS / ÕIGUS / AUDIT</v>
      </c>
      <c r="C37" s="151"/>
      <c r="D37" s="151"/>
      <c r="E37" s="152">
        <f>'ea rahavoog'!H27</f>
        <v>0</v>
      </c>
      <c r="F37" s="491">
        <f>'teg rahavoog'!H27</f>
        <v>0</v>
      </c>
      <c r="G37" s="153" t="str">
        <f t="shared" si="0"/>
        <v>-</v>
      </c>
      <c r="H37" s="154">
        <f t="shared" si="1"/>
        <v>0</v>
      </c>
    </row>
    <row r="38" spans="1:8" ht="12.75">
      <c r="A38" s="149">
        <v>21</v>
      </c>
      <c r="B38" s="150" t="str">
        <f>'ea detail'!D227</f>
        <v>TURUNDUSKULU</v>
      </c>
      <c r="C38" s="151"/>
      <c r="D38" s="151"/>
      <c r="E38" s="152">
        <f>'ea rahavoog'!H28</f>
        <v>0</v>
      </c>
      <c r="F38" s="491">
        <f>'teg rahavoog'!H28</f>
        <v>0</v>
      </c>
      <c r="G38" s="153" t="str">
        <f t="shared" si="0"/>
        <v>-</v>
      </c>
      <c r="H38" s="154">
        <f t="shared" si="1"/>
        <v>0</v>
      </c>
    </row>
    <row r="39" spans="1:8" ht="12.75">
      <c r="A39" s="155"/>
      <c r="B39" s="158"/>
      <c r="C39" s="159" t="s">
        <v>118</v>
      </c>
      <c r="D39" s="160"/>
      <c r="E39" s="161">
        <f>'ea rahavoog'!H30</f>
        <v>0</v>
      </c>
      <c r="F39" s="491">
        <f>'teg rahavoog'!H30</f>
        <v>0</v>
      </c>
      <c r="G39" s="153" t="str">
        <f t="shared" si="0"/>
        <v>-</v>
      </c>
      <c r="H39" s="154">
        <f t="shared" si="1"/>
        <v>0</v>
      </c>
    </row>
    <row r="40" spans="1:8" ht="12.75">
      <c r="A40" s="155"/>
      <c r="B40" s="158"/>
      <c r="C40" s="157"/>
      <c r="D40" s="157"/>
      <c r="E40" s="152"/>
      <c r="F40" s="491"/>
      <c r="G40" s="153"/>
      <c r="H40" s="154"/>
    </row>
    <row r="41" spans="1:8" ht="12.75">
      <c r="A41" s="155"/>
      <c r="B41" s="158"/>
      <c r="C41" s="379" t="str">
        <f>'ea detail'!D242</f>
        <v>ÜLDKULUD</v>
      </c>
      <c r="D41" s="157"/>
      <c r="E41" s="152">
        <f>'ea rahavoog'!H32</f>
        <v>0</v>
      </c>
      <c r="F41" s="491">
        <f>'teg rahavoog'!H32</f>
        <v>0</v>
      </c>
      <c r="G41" s="153" t="str">
        <f t="shared" si="0"/>
        <v>-</v>
      </c>
      <c r="H41" s="154">
        <f t="shared" si="1"/>
        <v>0</v>
      </c>
    </row>
    <row r="42" spans="1:8" ht="12.75">
      <c r="A42" s="155"/>
      <c r="B42" s="158"/>
      <c r="C42" s="380" t="str">
        <f>'ea detail'!D244</f>
        <v>ETTENÄGEMATUD KULUD</v>
      </c>
      <c r="D42" s="157"/>
      <c r="E42" s="152">
        <f>'ea rahavoog'!H33</f>
        <v>0</v>
      </c>
      <c r="F42" s="491">
        <f>'teg rahavoog'!H33</f>
        <v>0</v>
      </c>
      <c r="G42" s="153" t="str">
        <f t="shared" si="0"/>
        <v>-</v>
      </c>
      <c r="H42" s="154">
        <f t="shared" si="1"/>
        <v>0</v>
      </c>
    </row>
    <row r="43" spans="1:8" ht="12.75">
      <c r="A43" s="155"/>
      <c r="B43" s="158"/>
      <c r="C43" s="380" t="str">
        <f>'ea detail'!D246</f>
        <v>TOOTMISTASU</v>
      </c>
      <c r="D43" s="157"/>
      <c r="E43" s="152">
        <f>'ea rahavoog'!H34</f>
        <v>0</v>
      </c>
      <c r="F43" s="491">
        <f>'teg rahavoog'!H34</f>
        <v>0</v>
      </c>
      <c r="G43" s="153" t="str">
        <f t="shared" si="0"/>
        <v>-</v>
      </c>
      <c r="H43" s="154">
        <f t="shared" si="1"/>
        <v>0</v>
      </c>
    </row>
    <row r="44" spans="1:8" ht="12.75">
      <c r="A44" s="155"/>
      <c r="B44" s="158"/>
      <c r="C44" s="157"/>
      <c r="D44" s="157"/>
      <c r="E44" s="152"/>
      <c r="F44" s="491"/>
      <c r="G44" s="163"/>
      <c r="H44" s="164"/>
    </row>
    <row r="45" spans="1:10" ht="13.5" thickBot="1">
      <c r="A45" s="415"/>
      <c r="B45" s="416"/>
      <c r="C45" s="417"/>
      <c r="D45" s="418" t="s">
        <v>358</v>
      </c>
      <c r="E45" s="419">
        <f>'ea rahavoog'!H36</f>
        <v>0</v>
      </c>
      <c r="F45" s="492">
        <f>'teg rahavoog'!H36</f>
        <v>0</v>
      </c>
      <c r="G45" s="420" t="str">
        <f>IF(E45&gt;0,E45/F45-1,"-")</f>
        <v>-</v>
      </c>
      <c r="H45" s="421">
        <f>E45-F45</f>
        <v>0</v>
      </c>
      <c r="J45" s="9"/>
    </row>
    <row r="46" spans="1:8" ht="13.5" thickTop="1">
      <c r="A46" s="2"/>
      <c r="B46" s="6"/>
      <c r="C46" s="3"/>
      <c r="D46" s="3"/>
      <c r="E46" s="7"/>
      <c r="F46" s="4"/>
      <c r="G46" s="5"/>
      <c r="H46" s="39"/>
    </row>
    <row r="47" spans="1:8" s="29" customFormat="1" ht="14.25">
      <c r="A47" s="422" t="s">
        <v>192</v>
      </c>
      <c r="B47" s="423"/>
      <c r="C47" s="424"/>
      <c r="D47" s="425"/>
      <c r="E47" s="426" t="s">
        <v>228</v>
      </c>
      <c r="F47" s="493" t="s">
        <v>229</v>
      </c>
      <c r="G47" s="427" t="s">
        <v>360</v>
      </c>
      <c r="H47" s="428" t="s">
        <v>363</v>
      </c>
    </row>
    <row r="48" spans="1:8" ht="12.75">
      <c r="A48" s="149">
        <v>1</v>
      </c>
      <c r="B48" s="165" t="str">
        <f>'teg rahavoog'!B39</f>
        <v>EESTI FILMI INSTITUUT</v>
      </c>
      <c r="C48" s="166"/>
      <c r="D48" s="167"/>
      <c r="E48" s="168">
        <f>'ea rahavoog'!H39</f>
        <v>0</v>
      </c>
      <c r="F48" s="494">
        <f>'teg rahavoog'!H39</f>
        <v>0</v>
      </c>
      <c r="G48" s="153" t="str">
        <f aca="true" t="shared" si="2" ref="G48:G57">IF(F48&gt;0,E48/F48-1,"-")</f>
        <v>-</v>
      </c>
      <c r="H48" s="154">
        <f aca="true" t="shared" si="3" ref="H48:H56">E48-F48</f>
        <v>0</v>
      </c>
    </row>
    <row r="49" spans="1:8" ht="12.75">
      <c r="A49" s="149">
        <v>2</v>
      </c>
      <c r="B49" s="165" t="str">
        <f>'teg rahavoog'!B40</f>
        <v>KULTUURKAPITAL</v>
      </c>
      <c r="C49" s="169"/>
      <c r="D49" s="167"/>
      <c r="E49" s="168">
        <f>'ea rahavoog'!H40</f>
        <v>0</v>
      </c>
      <c r="F49" s="494">
        <f>'teg rahavoog'!H40</f>
        <v>0</v>
      </c>
      <c r="G49" s="153" t="str">
        <f t="shared" si="2"/>
        <v>-</v>
      </c>
      <c r="H49" s="154">
        <f t="shared" si="3"/>
        <v>0</v>
      </c>
    </row>
    <row r="50" spans="1:8" ht="12.75">
      <c r="A50" s="149">
        <v>3</v>
      </c>
      <c r="B50" s="165" t="str">
        <f>'teg rahavoog'!B41</f>
        <v>MUUD EESTI FONDID</v>
      </c>
      <c r="C50" s="169"/>
      <c r="D50" s="167"/>
      <c r="E50" s="168">
        <f>'ea rahavoog'!H41</f>
        <v>0</v>
      </c>
      <c r="F50" s="494">
        <f>'teg rahavoog'!H41</f>
        <v>0</v>
      </c>
      <c r="G50" s="153" t="str">
        <f t="shared" si="2"/>
        <v>-</v>
      </c>
      <c r="H50" s="154">
        <f t="shared" si="3"/>
        <v>0</v>
      </c>
    </row>
    <row r="51" spans="1:8" ht="12.75">
      <c r="A51" s="149">
        <v>4</v>
      </c>
      <c r="B51" s="165" t="str">
        <f>'teg rahavoog'!B42</f>
        <v>EESTI TELEKANAL</v>
      </c>
      <c r="C51" s="169"/>
      <c r="D51" s="167"/>
      <c r="E51" s="168">
        <f>'ea rahavoog'!H42</f>
        <v>0</v>
      </c>
      <c r="F51" s="494">
        <f>'teg rahavoog'!H42</f>
        <v>0</v>
      </c>
      <c r="G51" s="153" t="str">
        <f>IF(F51&gt;0,E51/F51-1,"-")</f>
        <v>-</v>
      </c>
      <c r="H51" s="154">
        <f>E51-F51</f>
        <v>0</v>
      </c>
    </row>
    <row r="52" spans="1:8" ht="12.75">
      <c r="A52" s="149">
        <v>5</v>
      </c>
      <c r="B52" s="165" t="str">
        <f>'teg rahavoog'!B43</f>
        <v>MUUD EESTI TOETUSED</v>
      </c>
      <c r="C52" s="169"/>
      <c r="D52" s="167"/>
      <c r="E52" s="168">
        <f>'ea rahavoog'!H43</f>
        <v>0</v>
      </c>
      <c r="F52" s="494">
        <f>'teg rahavoog'!H43</f>
        <v>0</v>
      </c>
      <c r="G52" s="153" t="str">
        <f>IF(F52&gt;0,E52/F52-1,"-")</f>
        <v>-</v>
      </c>
      <c r="H52" s="154">
        <f>E52-F52</f>
        <v>0</v>
      </c>
    </row>
    <row r="53" spans="1:8" ht="12.75">
      <c r="A53" s="149">
        <v>6</v>
      </c>
      <c r="B53" s="165" t="str">
        <f>'teg rahavoog'!B44</f>
        <v>TEISTE RIIKIDE FONDID</v>
      </c>
      <c r="C53" s="169"/>
      <c r="D53" s="167"/>
      <c r="E53" s="168">
        <f>'ea rahavoog'!H44</f>
        <v>0</v>
      </c>
      <c r="F53" s="494">
        <f>'teg rahavoog'!H44</f>
        <v>0</v>
      </c>
      <c r="G53" s="153" t="str">
        <f t="shared" si="2"/>
        <v>-</v>
      </c>
      <c r="H53" s="154">
        <f t="shared" si="3"/>
        <v>0</v>
      </c>
    </row>
    <row r="54" spans="1:8" ht="12.75">
      <c r="A54" s="149">
        <v>7</v>
      </c>
      <c r="B54" s="165" t="str">
        <f>'teg rahavoog'!B45</f>
        <v>TEISTE RIIKIDE TELEKANALID</v>
      </c>
      <c r="C54" s="169"/>
      <c r="D54" s="167"/>
      <c r="E54" s="168">
        <f>'ea rahavoog'!H45</f>
        <v>0</v>
      </c>
      <c r="F54" s="494">
        <f>'teg rahavoog'!H45</f>
        <v>0</v>
      </c>
      <c r="G54" s="153" t="str">
        <f t="shared" si="2"/>
        <v>-</v>
      </c>
      <c r="H54" s="154">
        <f t="shared" si="3"/>
        <v>0</v>
      </c>
    </row>
    <row r="55" spans="1:8" ht="12.75">
      <c r="A55" s="149">
        <v>8</v>
      </c>
      <c r="B55" s="165" t="str">
        <f>'teg rahavoog'!B46</f>
        <v>MUUD TEISTE RIIKIDE TOETUSED</v>
      </c>
      <c r="C55" s="169"/>
      <c r="D55" s="167"/>
      <c r="E55" s="168">
        <f>'ea rahavoog'!H46</f>
        <v>0</v>
      </c>
      <c r="F55" s="494">
        <f>'teg rahavoog'!H46</f>
        <v>0</v>
      </c>
      <c r="G55" s="153" t="str">
        <f t="shared" si="2"/>
        <v>-</v>
      </c>
      <c r="H55" s="154">
        <f t="shared" si="3"/>
        <v>0</v>
      </c>
    </row>
    <row r="56" spans="1:8" ht="12.75">
      <c r="A56" s="149">
        <v>9</v>
      </c>
      <c r="B56" s="165" t="str">
        <f>'teg rahavoog'!B47</f>
        <v>MEDIA</v>
      </c>
      <c r="C56" s="169"/>
      <c r="D56" s="167"/>
      <c r="E56" s="168">
        <f>'ea rahavoog'!H47</f>
        <v>0</v>
      </c>
      <c r="F56" s="494">
        <f>'teg rahavoog'!H47</f>
        <v>0</v>
      </c>
      <c r="G56" s="153" t="str">
        <f t="shared" si="2"/>
        <v>-</v>
      </c>
      <c r="H56" s="154">
        <f t="shared" si="3"/>
        <v>0</v>
      </c>
    </row>
    <row r="57" spans="1:8" ht="12.75">
      <c r="A57" s="149">
        <v>10</v>
      </c>
      <c r="B57" s="165" t="str">
        <f>'teg rahavoog'!B48</f>
        <v>FILMITOOTMISETTEVÕTTE OMAPANUS</v>
      </c>
      <c r="C57" s="169"/>
      <c r="D57" s="167"/>
      <c r="E57" s="168">
        <f>'ea rahavoog'!H48</f>
        <v>0</v>
      </c>
      <c r="F57" s="494">
        <f>'teg rahavoog'!H48</f>
        <v>0</v>
      </c>
      <c r="G57" s="153" t="str">
        <f t="shared" si="2"/>
        <v>-</v>
      </c>
      <c r="H57" s="154">
        <f>E57-F57</f>
        <v>0</v>
      </c>
    </row>
    <row r="58" spans="1:10" ht="12.75">
      <c r="A58" s="429"/>
      <c r="B58" s="430"/>
      <c r="C58" s="431"/>
      <c r="D58" s="432" t="s">
        <v>269</v>
      </c>
      <c r="E58" s="433">
        <f>SUM(E48:E57)</f>
        <v>0</v>
      </c>
      <c r="F58" s="471">
        <f>SUM(F48:F57)</f>
        <v>0</v>
      </c>
      <c r="G58" s="486" t="str">
        <f>IF(E58&gt;0,E58/F58-1,"-")</f>
        <v>-</v>
      </c>
      <c r="H58" s="434">
        <f>SUM(H48:H57)</f>
        <v>0</v>
      </c>
      <c r="J58" s="8"/>
    </row>
    <row r="59" spans="1:8" ht="12.75">
      <c r="A59" s="429"/>
      <c r="B59" s="430"/>
      <c r="C59" s="431"/>
      <c r="D59" s="432" t="s">
        <v>254</v>
      </c>
      <c r="E59" s="433">
        <f>E58-E45</f>
        <v>0</v>
      </c>
      <c r="F59" s="495">
        <f>F58-F45</f>
        <v>0</v>
      </c>
      <c r="G59" s="485"/>
      <c r="H59" s="434">
        <f>H58-H45</f>
        <v>0</v>
      </c>
    </row>
    <row r="60" spans="1:8" s="8" customFormat="1" ht="20.25" customHeight="1">
      <c r="A60" s="131"/>
      <c r="B60" s="132"/>
      <c r="C60" s="133"/>
      <c r="D60" s="134"/>
      <c r="E60" s="135"/>
      <c r="F60" s="135"/>
      <c r="G60" s="136"/>
      <c r="H60" s="137"/>
    </row>
    <row r="61" spans="1:8" ht="12.75">
      <c r="A61" s="170"/>
      <c r="B61" s="171"/>
      <c r="C61" s="172" t="s">
        <v>160</v>
      </c>
      <c r="D61" s="174"/>
      <c r="E61" s="174"/>
      <c r="F61" s="175"/>
      <c r="G61" s="138" t="s">
        <v>168</v>
      </c>
      <c r="H61" s="139"/>
    </row>
    <row r="62" spans="1:8" ht="12.75">
      <c r="A62" s="170"/>
      <c r="B62" s="171"/>
      <c r="C62" s="172"/>
      <c r="D62" s="173"/>
      <c r="E62" s="173"/>
      <c r="F62" s="175"/>
      <c r="G62" s="138"/>
      <c r="H62" s="139"/>
    </row>
    <row r="63" spans="1:8" ht="12.75">
      <c r="A63" s="170"/>
      <c r="B63" s="171"/>
      <c r="C63" s="172" t="s">
        <v>264</v>
      </c>
      <c r="D63" s="174"/>
      <c r="E63" s="174"/>
      <c r="F63" s="175"/>
      <c r="G63" s="138" t="s">
        <v>168</v>
      </c>
      <c r="H63" s="139"/>
    </row>
  </sheetData>
  <sheetProtection sheet="1" selectLockedCells="1"/>
  <mergeCells count="15">
    <mergeCell ref="C12:D12"/>
    <mergeCell ref="C13:D13"/>
    <mergeCell ref="B3:F3"/>
    <mergeCell ref="C7:D7"/>
    <mergeCell ref="C8:D8"/>
    <mergeCell ref="C9:D9"/>
    <mergeCell ref="C10:D10"/>
    <mergeCell ref="C11:D11"/>
    <mergeCell ref="G13:H13"/>
    <mergeCell ref="G7:H7"/>
    <mergeCell ref="G8:H8"/>
    <mergeCell ref="G9:H9"/>
    <mergeCell ref="G10:H10"/>
    <mergeCell ref="G11:H11"/>
    <mergeCell ref="G12:H12"/>
  </mergeCells>
  <printOptions/>
  <pageMargins left="1.62" right="0.75" top="0.74" bottom="0.72" header="0.5" footer="0.5"/>
  <pageSetup fitToHeight="1" fitToWidth="1" horizontalDpi="600" verticalDpi="600" orientation="portrait" paperSize="9" scale="92" r:id="rId1"/>
  <ignoredErrors>
    <ignoredError sqref="G5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showGridLines="0" tabSelected="1" zoomScalePageLayoutView="0" workbookViewId="0" topLeftCell="A1">
      <selection activeCell="B3" sqref="B3:F3"/>
    </sheetView>
  </sheetViews>
  <sheetFormatPr defaultColWidth="9.140625" defaultRowHeight="12.75"/>
  <cols>
    <col min="1" max="1" width="6.140625" style="0" customWidth="1"/>
    <col min="2" max="2" width="11.57421875" style="0" customWidth="1"/>
    <col min="3" max="3" width="10.00390625" style="0" customWidth="1"/>
    <col min="4" max="4" width="9.421875" style="0" customWidth="1"/>
    <col min="6" max="6" width="7.7109375" style="0" customWidth="1"/>
    <col min="7" max="7" width="9.8515625" style="0" bestFit="1" customWidth="1"/>
    <col min="8" max="8" width="10.28125" style="0" customWidth="1"/>
  </cols>
  <sheetData>
    <row r="1" spans="1:10" ht="18">
      <c r="A1" s="236"/>
      <c r="B1" s="236"/>
      <c r="C1" s="12"/>
      <c r="D1" s="13" t="s">
        <v>375</v>
      </c>
      <c r="E1" s="237"/>
      <c r="F1" s="238"/>
      <c r="G1" s="238"/>
      <c r="H1" s="239"/>
      <c r="J1" s="51"/>
    </row>
    <row r="2" spans="1:10" ht="6" customHeight="1">
      <c r="A2" s="240"/>
      <c r="B2" s="241"/>
      <c r="C2" s="242"/>
      <c r="D2" s="243"/>
      <c r="E2" s="237"/>
      <c r="F2" s="238"/>
      <c r="G2" s="238"/>
      <c r="H2" s="244"/>
      <c r="J2" s="51"/>
    </row>
    <row r="3" spans="1:8" ht="16.5" customHeight="1">
      <c r="A3" s="241"/>
      <c r="B3" s="503"/>
      <c r="C3" s="503"/>
      <c r="D3" s="503"/>
      <c r="E3" s="503"/>
      <c r="F3" s="503"/>
      <c r="G3" s="238"/>
      <c r="H3" s="238"/>
    </row>
    <row r="4" spans="1:8" ht="12.75">
      <c r="A4" s="245"/>
      <c r="B4" s="246"/>
      <c r="C4" s="127"/>
      <c r="D4" s="248" t="s">
        <v>158</v>
      </c>
      <c r="E4" s="249"/>
      <c r="F4" s="250"/>
      <c r="G4" s="239"/>
      <c r="H4" s="239"/>
    </row>
    <row r="5" spans="1:8" ht="15">
      <c r="A5" s="251" t="s">
        <v>181</v>
      </c>
      <c r="B5" s="252"/>
      <c r="C5" s="504"/>
      <c r="D5" s="504"/>
      <c r="E5" s="504"/>
      <c r="F5" s="254"/>
      <c r="G5" s="255"/>
      <c r="H5" s="256"/>
    </row>
    <row r="6" spans="1:8" ht="12.75">
      <c r="A6" s="257"/>
      <c r="B6" s="257"/>
      <c r="C6" s="128"/>
      <c r="D6" s="258"/>
      <c r="E6" s="259"/>
      <c r="F6" s="258"/>
      <c r="G6" s="258"/>
      <c r="H6" s="258"/>
    </row>
    <row r="7" spans="1:8" ht="12.75">
      <c r="A7" s="401" t="s">
        <v>267</v>
      </c>
      <c r="B7" s="401"/>
      <c r="C7" s="505"/>
      <c r="D7" s="505"/>
      <c r="E7" s="402" t="s">
        <v>162</v>
      </c>
      <c r="F7" s="402"/>
      <c r="G7" s="507"/>
      <c r="H7" s="507"/>
    </row>
    <row r="8" spans="1:8" ht="12.75">
      <c r="A8" s="401" t="s">
        <v>268</v>
      </c>
      <c r="B8" s="401"/>
      <c r="C8" s="505"/>
      <c r="D8" s="505"/>
      <c r="E8" s="402" t="s">
        <v>340</v>
      </c>
      <c r="F8" s="402"/>
      <c r="G8" s="508"/>
      <c r="H8" s="508"/>
    </row>
    <row r="9" spans="1:8" ht="12.75">
      <c r="A9" s="257" t="s">
        <v>160</v>
      </c>
      <c r="B9" s="257"/>
      <c r="C9" s="505"/>
      <c r="D9" s="505"/>
      <c r="E9" s="402" t="s">
        <v>341</v>
      </c>
      <c r="F9" s="402"/>
      <c r="G9" s="508"/>
      <c r="H9" s="508"/>
    </row>
    <row r="10" spans="1:8" ht="12.75">
      <c r="A10" s="257" t="s">
        <v>161</v>
      </c>
      <c r="B10" s="257"/>
      <c r="C10" s="505"/>
      <c r="D10" s="505"/>
      <c r="E10" s="402" t="s">
        <v>342</v>
      </c>
      <c r="F10" s="402"/>
      <c r="G10" s="482"/>
      <c r="H10" s="272"/>
    </row>
    <row r="11" spans="1:8" ht="12.75">
      <c r="A11" s="257" t="s">
        <v>271</v>
      </c>
      <c r="B11" s="257"/>
      <c r="C11" s="505"/>
      <c r="D11" s="505"/>
      <c r="E11" s="402" t="s">
        <v>343</v>
      </c>
      <c r="F11" s="402"/>
      <c r="G11" s="507"/>
      <c r="H11" s="507"/>
    </row>
    <row r="12" spans="1:8" ht="12.75">
      <c r="A12" s="259" t="s">
        <v>163</v>
      </c>
      <c r="B12" s="258"/>
      <c r="C12" s="505"/>
      <c r="D12" s="505"/>
      <c r="E12" s="402" t="s">
        <v>159</v>
      </c>
      <c r="F12" s="402"/>
      <c r="G12" s="506"/>
      <c r="H12" s="506"/>
    </row>
    <row r="13" spans="1:8" ht="12.75">
      <c r="A13" s="259" t="s">
        <v>182</v>
      </c>
      <c r="B13" s="258"/>
      <c r="C13" s="506"/>
      <c r="D13" s="506"/>
      <c r="E13" s="258" t="s">
        <v>351</v>
      </c>
      <c r="F13" s="258"/>
      <c r="G13" s="271"/>
      <c r="H13" s="272"/>
    </row>
    <row r="14" spans="1:8" ht="12.75">
      <c r="A14" s="257"/>
      <c r="B14" s="257"/>
      <c r="C14" s="128"/>
      <c r="D14" s="258"/>
      <c r="E14" s="260"/>
      <c r="F14" s="261"/>
      <c r="G14" s="130"/>
      <c r="H14" s="261"/>
    </row>
    <row r="15" spans="1:8" ht="13.5" thickBot="1">
      <c r="A15" s="269" t="s">
        <v>167</v>
      </c>
      <c r="B15" s="270"/>
      <c r="C15" s="129"/>
      <c r="D15" s="267"/>
      <c r="E15" s="268"/>
      <c r="F15" s="267"/>
      <c r="G15" s="267"/>
      <c r="H15" s="267"/>
    </row>
    <row r="16" spans="1:13" ht="13.5" thickTop="1">
      <c r="A16" s="436" t="s">
        <v>179</v>
      </c>
      <c r="B16" s="437"/>
      <c r="C16" s="437" t="s">
        <v>164</v>
      </c>
      <c r="D16" s="438"/>
      <c r="E16" s="449"/>
      <c r="F16" s="439"/>
      <c r="G16" s="439" t="s">
        <v>10</v>
      </c>
      <c r="H16" s="440" t="s">
        <v>297</v>
      </c>
      <c r="M16" s="166" t="s">
        <v>362</v>
      </c>
    </row>
    <row r="17" spans="1:8" ht="12.75">
      <c r="A17" s="155"/>
      <c r="B17" s="176"/>
      <c r="C17" s="162"/>
      <c r="D17" s="162"/>
      <c r="E17" s="450"/>
      <c r="F17" s="177"/>
      <c r="G17" s="177"/>
      <c r="H17" s="178"/>
    </row>
    <row r="18" spans="1:8" ht="12.75">
      <c r="A18" s="149">
        <v>1</v>
      </c>
      <c r="B18" s="150" t="str">
        <f>'ea detail'!D7</f>
        <v>KÄSIKIRI / ÕIGUSED</v>
      </c>
      <c r="C18" s="151"/>
      <c r="D18" s="151"/>
      <c r="E18" s="451"/>
      <c r="F18" s="179"/>
      <c r="G18" s="393" t="str">
        <f aca="true" t="shared" si="0" ref="G18:G39">IF($H$45=0,"-",H18/$H$45)</f>
        <v>-</v>
      </c>
      <c r="H18" s="154">
        <f>'ea rahavoog'!H8</f>
        <v>0</v>
      </c>
    </row>
    <row r="19" spans="1:8" ht="12.75">
      <c r="A19" s="149">
        <v>2</v>
      </c>
      <c r="B19" s="150" t="str">
        <f>'ea detail'!D18</f>
        <v>PRODUTSENT / REŽISSÖÖR</v>
      </c>
      <c r="C19" s="151"/>
      <c r="D19" s="151"/>
      <c r="E19" s="451"/>
      <c r="F19" s="179"/>
      <c r="G19" s="393" t="str">
        <f t="shared" si="0"/>
        <v>-</v>
      </c>
      <c r="H19" s="154">
        <f>'ea rahavoog'!H9</f>
        <v>0</v>
      </c>
    </row>
    <row r="20" spans="1:8" ht="12.75">
      <c r="A20" s="149">
        <v>3</v>
      </c>
      <c r="B20" s="150" t="str">
        <f>'ea detail'!D29</f>
        <v>NÄITLEJAD / CASTING</v>
      </c>
      <c r="C20" s="151"/>
      <c r="D20" s="151"/>
      <c r="E20" s="451"/>
      <c r="F20" s="179"/>
      <c r="G20" s="393" t="str">
        <f t="shared" si="0"/>
        <v>-</v>
      </c>
      <c r="H20" s="154">
        <f>'ea rahavoog'!H10</f>
        <v>0</v>
      </c>
    </row>
    <row r="21" spans="1:8" ht="12.75">
      <c r="A21" s="149">
        <v>4</v>
      </c>
      <c r="B21" s="150" t="str">
        <f>'ea detail'!D39</f>
        <v>FILMIGRUPP</v>
      </c>
      <c r="C21" s="151"/>
      <c r="D21" s="151"/>
      <c r="E21" s="451"/>
      <c r="F21" s="179"/>
      <c r="G21" s="393" t="str">
        <f t="shared" si="0"/>
        <v>-</v>
      </c>
      <c r="H21" s="154">
        <f>'ea rahavoog'!H11</f>
        <v>0</v>
      </c>
    </row>
    <row r="22" spans="1:8" ht="12.75">
      <c r="A22" s="149">
        <v>5</v>
      </c>
      <c r="B22" s="156" t="str">
        <f>'ea detail'!D59</f>
        <v>SOTSIAALMAKS</v>
      </c>
      <c r="C22" s="157"/>
      <c r="D22" s="157"/>
      <c r="E22" s="451"/>
      <c r="F22" s="179"/>
      <c r="G22" s="393" t="str">
        <f t="shared" si="0"/>
        <v>-</v>
      </c>
      <c r="H22" s="154">
        <f>'ea rahavoog'!H12</f>
        <v>0</v>
      </c>
    </row>
    <row r="23" spans="1:8" ht="12.75">
      <c r="A23" s="149">
        <v>6</v>
      </c>
      <c r="B23" s="150" t="str">
        <f>'ea detail'!D68</f>
        <v>VÕTTEPAIKADE KULU</v>
      </c>
      <c r="C23" s="151"/>
      <c r="D23" s="151"/>
      <c r="E23" s="451"/>
      <c r="F23" s="179"/>
      <c r="G23" s="393" t="str">
        <f t="shared" si="0"/>
        <v>-</v>
      </c>
      <c r="H23" s="154">
        <f>'ea rahavoog'!H13</f>
        <v>0</v>
      </c>
    </row>
    <row r="24" spans="1:8" ht="12.75">
      <c r="A24" s="149">
        <v>7</v>
      </c>
      <c r="B24" s="150" t="str">
        <f>'ea detail'!D79</f>
        <v>VÕTTETEHNIKA</v>
      </c>
      <c r="C24" s="151"/>
      <c r="D24" s="151"/>
      <c r="E24" s="451"/>
      <c r="F24" s="179"/>
      <c r="G24" s="393" t="str">
        <f t="shared" si="0"/>
        <v>-</v>
      </c>
      <c r="H24" s="154">
        <f>'ea rahavoog'!H14</f>
        <v>0</v>
      </c>
    </row>
    <row r="25" spans="1:8" ht="12.75">
      <c r="A25" s="149">
        <v>8</v>
      </c>
      <c r="B25" s="150" t="str">
        <f>'ea detail'!D98</f>
        <v>VÕTTETEHNILISTE TEENUSTE PAKETID</v>
      </c>
      <c r="C25" s="151"/>
      <c r="D25" s="151"/>
      <c r="E25" s="451"/>
      <c r="F25" s="179"/>
      <c r="G25" s="393" t="str">
        <f t="shared" si="0"/>
        <v>-</v>
      </c>
      <c r="H25" s="154">
        <f>'ea rahavoog'!H15</f>
        <v>0</v>
      </c>
    </row>
    <row r="26" spans="1:8" ht="12.75">
      <c r="A26" s="149">
        <v>9</v>
      </c>
      <c r="B26" s="150" t="str">
        <f>'ea detail'!D109</f>
        <v>LAVASTUSKULUD</v>
      </c>
      <c r="C26" s="151"/>
      <c r="D26" s="151"/>
      <c r="E26" s="451"/>
      <c r="F26" s="179"/>
      <c r="G26" s="393" t="str">
        <f t="shared" si="0"/>
        <v>-</v>
      </c>
      <c r="H26" s="154">
        <f>'ea rahavoog'!H16</f>
        <v>0</v>
      </c>
    </row>
    <row r="27" spans="1:8" ht="12.75">
      <c r="A27" s="149">
        <v>10</v>
      </c>
      <c r="B27" s="150" t="str">
        <f>'ea detail'!D115</f>
        <v>MATERJAL</v>
      </c>
      <c r="C27" s="151"/>
      <c r="D27" s="151"/>
      <c r="E27" s="451"/>
      <c r="F27" s="179"/>
      <c r="G27" s="393" t="str">
        <f t="shared" si="0"/>
        <v>-</v>
      </c>
      <c r="H27" s="154">
        <f>'ea rahavoog'!H17</f>
        <v>0</v>
      </c>
    </row>
    <row r="28" spans="1:8" ht="12.75">
      <c r="A28" s="149">
        <v>11</v>
      </c>
      <c r="B28" s="150" t="str">
        <f>'ea detail'!D125</f>
        <v>LABOR</v>
      </c>
      <c r="C28" s="151"/>
      <c r="D28" s="151"/>
      <c r="E28" s="451"/>
      <c r="F28" s="179"/>
      <c r="G28" s="393" t="str">
        <f t="shared" si="0"/>
        <v>-</v>
      </c>
      <c r="H28" s="154">
        <f>'ea rahavoog'!H18</f>
        <v>0</v>
      </c>
    </row>
    <row r="29" spans="1:8" ht="12.75">
      <c r="A29" s="149">
        <v>12</v>
      </c>
      <c r="B29" s="150" t="str">
        <f>'ea detail'!D131</f>
        <v>JÄRELTÖÖTLUS</v>
      </c>
      <c r="C29" s="151"/>
      <c r="D29" s="151"/>
      <c r="E29" s="451"/>
      <c r="F29" s="179"/>
      <c r="G29" s="393" t="str">
        <f t="shared" si="0"/>
        <v>-</v>
      </c>
      <c r="H29" s="154">
        <f>'ea rahavoog'!H19</f>
        <v>0</v>
      </c>
    </row>
    <row r="30" spans="1:8" ht="12.75">
      <c r="A30" s="149">
        <v>13</v>
      </c>
      <c r="B30" s="150" t="str">
        <f>'ea detail'!D150</f>
        <v>MUUSIKA</v>
      </c>
      <c r="C30" s="151"/>
      <c r="D30" s="151"/>
      <c r="E30" s="451"/>
      <c r="F30" s="179"/>
      <c r="G30" s="393" t="str">
        <f t="shared" si="0"/>
        <v>-</v>
      </c>
      <c r="H30" s="154">
        <f>'ea rahavoog'!H20</f>
        <v>0</v>
      </c>
    </row>
    <row r="31" spans="1:8" ht="12.75">
      <c r="A31" s="149">
        <v>14</v>
      </c>
      <c r="B31" s="150" t="str">
        <f>'ea detail'!D164</f>
        <v>TIITRID / GRAAFIKA</v>
      </c>
      <c r="C31" s="151"/>
      <c r="D31" s="151"/>
      <c r="E31" s="451"/>
      <c r="F31" s="179"/>
      <c r="G31" s="393" t="str">
        <f t="shared" si="0"/>
        <v>-</v>
      </c>
      <c r="H31" s="154">
        <f>'ea rahavoog'!H21</f>
        <v>0</v>
      </c>
    </row>
    <row r="32" spans="1:8" ht="12.75">
      <c r="A32" s="149">
        <v>15</v>
      </c>
      <c r="B32" s="150" t="str">
        <f>'ea detail'!D173</f>
        <v>ARHIIVIMATERJAL</v>
      </c>
      <c r="C32" s="151"/>
      <c r="D32" s="151"/>
      <c r="E32" s="451"/>
      <c r="F32" s="179"/>
      <c r="G32" s="393" t="str">
        <f t="shared" si="0"/>
        <v>-</v>
      </c>
      <c r="H32" s="154">
        <f>'ea rahavoog'!H22</f>
        <v>0</v>
      </c>
    </row>
    <row r="33" spans="1:8" ht="12.75">
      <c r="A33" s="149">
        <v>16</v>
      </c>
      <c r="B33" s="150" t="str">
        <f>'ea detail'!D181</f>
        <v>TRANSPORDIKULUD</v>
      </c>
      <c r="C33" s="151"/>
      <c r="D33" s="151"/>
      <c r="E33" s="451"/>
      <c r="F33" s="179"/>
      <c r="G33" s="393" t="str">
        <f t="shared" si="0"/>
        <v>-</v>
      </c>
      <c r="H33" s="154">
        <f>'ea rahavoog'!H23</f>
        <v>0</v>
      </c>
    </row>
    <row r="34" spans="1:8" ht="12.75">
      <c r="A34" s="149">
        <v>17</v>
      </c>
      <c r="B34" s="150" t="str">
        <f>'ea detail'!D190</f>
        <v>REISIKULU / MAJUTUS / PÄEVARAHA</v>
      </c>
      <c r="C34" s="151"/>
      <c r="D34" s="151"/>
      <c r="E34" s="451"/>
      <c r="F34" s="179"/>
      <c r="G34" s="393" t="str">
        <f t="shared" si="0"/>
        <v>-</v>
      </c>
      <c r="H34" s="154">
        <f>'ea rahavoog'!H24</f>
        <v>0</v>
      </c>
    </row>
    <row r="35" spans="1:8" ht="12.75">
      <c r="A35" s="149">
        <v>18</v>
      </c>
      <c r="B35" s="150" t="str">
        <f>'ea detail'!D202</f>
        <v>MUU TOOTMISKULU</v>
      </c>
      <c r="C35" s="151"/>
      <c r="D35" s="151"/>
      <c r="E35" s="451"/>
      <c r="F35" s="179"/>
      <c r="G35" s="393" t="str">
        <f t="shared" si="0"/>
        <v>-</v>
      </c>
      <c r="H35" s="154">
        <f>'ea rahavoog'!H25</f>
        <v>0</v>
      </c>
    </row>
    <row r="36" spans="1:8" ht="12.75">
      <c r="A36" s="149">
        <v>19</v>
      </c>
      <c r="B36" s="150" t="str">
        <f>'ea detail'!D211</f>
        <v>KINDLUSTUS</v>
      </c>
      <c r="C36" s="151"/>
      <c r="D36" s="151"/>
      <c r="E36" s="451"/>
      <c r="F36" s="179"/>
      <c r="G36" s="393" t="str">
        <f t="shared" si="0"/>
        <v>-</v>
      </c>
      <c r="H36" s="154">
        <f>'ea rahavoog'!H26</f>
        <v>0</v>
      </c>
    </row>
    <row r="37" spans="1:8" ht="12.75">
      <c r="A37" s="149">
        <v>20</v>
      </c>
      <c r="B37" s="150" t="str">
        <f>'ea detail'!D218</f>
        <v>FINANTS / ÕIGUS / AUDIT</v>
      </c>
      <c r="C37" s="151"/>
      <c r="D37" s="151"/>
      <c r="E37" s="451"/>
      <c r="F37" s="179"/>
      <c r="G37" s="393" t="str">
        <f t="shared" si="0"/>
        <v>-</v>
      </c>
      <c r="H37" s="154">
        <f>'ea rahavoog'!H27</f>
        <v>0</v>
      </c>
    </row>
    <row r="38" spans="1:8" ht="12.75">
      <c r="A38" s="149">
        <v>21</v>
      </c>
      <c r="B38" s="150" t="str">
        <f>'ea detail'!D227</f>
        <v>TURUNDUSKULU</v>
      </c>
      <c r="C38" s="151"/>
      <c r="D38" s="151"/>
      <c r="E38" s="451"/>
      <c r="F38" s="179"/>
      <c r="G38" s="393" t="str">
        <f t="shared" si="0"/>
        <v>-</v>
      </c>
      <c r="H38" s="154">
        <f>'ea rahavoog'!H28</f>
        <v>0</v>
      </c>
    </row>
    <row r="39" spans="1:8" ht="12.75">
      <c r="A39" s="155"/>
      <c r="B39" s="158"/>
      <c r="C39" s="159" t="s">
        <v>118</v>
      </c>
      <c r="D39" s="160"/>
      <c r="E39" s="452"/>
      <c r="F39" s="179"/>
      <c r="G39" s="393" t="str">
        <f t="shared" si="0"/>
        <v>-</v>
      </c>
      <c r="H39" s="154">
        <f>'ea rahavoog'!H30</f>
        <v>0</v>
      </c>
    </row>
    <row r="40" spans="1:8" ht="12.75">
      <c r="A40" s="155"/>
      <c r="B40" s="158"/>
      <c r="C40" s="157"/>
      <c r="D40" s="157"/>
      <c r="E40" s="451"/>
      <c r="F40" s="179"/>
      <c r="G40" s="393"/>
      <c r="H40" s="164"/>
    </row>
    <row r="41" spans="1:8" ht="12.75">
      <c r="A41" s="155"/>
      <c r="B41" s="158"/>
      <c r="C41" s="379" t="str">
        <f>'ea detail'!D242</f>
        <v>ÜLDKULUD</v>
      </c>
      <c r="D41" s="157"/>
      <c r="E41" s="451"/>
      <c r="F41" s="179"/>
      <c r="G41" s="393" t="str">
        <f>IF($H$45=0,"-",H41/$H$45)</f>
        <v>-</v>
      </c>
      <c r="H41" s="164">
        <f>'ea rahavoog'!H32</f>
        <v>0</v>
      </c>
    </row>
    <row r="42" spans="1:8" ht="12.75">
      <c r="A42" s="155"/>
      <c r="B42" s="158"/>
      <c r="C42" s="379" t="str">
        <f>'ea detail'!D244</f>
        <v>ETTENÄGEMATUD KULUD</v>
      </c>
      <c r="D42" s="157"/>
      <c r="E42" s="451"/>
      <c r="F42" s="180"/>
      <c r="G42" s="393" t="str">
        <f>IF($H$45=0,"-",H42/$H$45)</f>
        <v>-</v>
      </c>
      <c r="H42" s="164">
        <f>'ea rahavoog'!H33</f>
        <v>0</v>
      </c>
    </row>
    <row r="43" spans="1:8" ht="12.75">
      <c r="A43" s="155"/>
      <c r="B43" s="158"/>
      <c r="C43" s="379" t="str">
        <f>'ea detail'!D246</f>
        <v>TOOTMISTASU</v>
      </c>
      <c r="D43" s="157"/>
      <c r="E43" s="451"/>
      <c r="F43" s="180"/>
      <c r="G43" s="393" t="str">
        <f>IF($H$45=0,"-",H43/$H$45)</f>
        <v>-</v>
      </c>
      <c r="H43" s="164">
        <f>'ea rahavoog'!H34</f>
        <v>0</v>
      </c>
    </row>
    <row r="44" spans="1:8" ht="12.75">
      <c r="A44" s="155"/>
      <c r="B44" s="158"/>
      <c r="C44" s="157"/>
      <c r="D44" s="157"/>
      <c r="E44" s="451"/>
      <c r="F44" s="179"/>
      <c r="G44" s="393"/>
      <c r="H44" s="164"/>
    </row>
    <row r="45" spans="1:8" ht="13.5" thickBot="1">
      <c r="A45" s="415"/>
      <c r="B45" s="416"/>
      <c r="C45" s="417"/>
      <c r="D45" s="418" t="s">
        <v>166</v>
      </c>
      <c r="E45" s="453"/>
      <c r="F45" s="441"/>
      <c r="G45" s="442" t="e">
        <f>G39+G41+G42+G43</f>
        <v>#VALUE!</v>
      </c>
      <c r="H45" s="421">
        <f>'ea rahavoog'!H36</f>
        <v>0</v>
      </c>
    </row>
    <row r="46" spans="1:8" ht="13.5" thickTop="1">
      <c r="A46" s="2"/>
      <c r="B46" s="6"/>
      <c r="C46" s="3"/>
      <c r="D46" s="3"/>
      <c r="E46" s="7"/>
      <c r="F46" s="4"/>
      <c r="G46" s="5"/>
      <c r="H46" s="39"/>
    </row>
    <row r="47" spans="1:8" s="29" customFormat="1" ht="12.75">
      <c r="A47" s="443" t="s">
        <v>192</v>
      </c>
      <c r="B47" s="423"/>
      <c r="C47" s="424"/>
      <c r="D47" s="424"/>
      <c r="E47" s="454"/>
      <c r="F47" s="444"/>
      <c r="G47" s="444" t="s">
        <v>10</v>
      </c>
      <c r="H47" s="445" t="s">
        <v>297</v>
      </c>
    </row>
    <row r="48" spans="1:8" ht="12.75">
      <c r="A48" s="149">
        <v>1</v>
      </c>
      <c r="B48" s="165" t="str">
        <f>'ea rahavoog'!B39</f>
        <v>EESTI FILMI INSTITUUT</v>
      </c>
      <c r="C48" s="169"/>
      <c r="D48" s="169"/>
      <c r="E48" s="455"/>
      <c r="F48" s="181"/>
      <c r="G48" s="393" t="e">
        <f aca="true" t="shared" si="1" ref="G48:G57">H48/$H$58</f>
        <v>#DIV/0!</v>
      </c>
      <c r="H48" s="182">
        <f>'ea rahavoog'!H39</f>
        <v>0</v>
      </c>
    </row>
    <row r="49" spans="1:8" ht="12.75">
      <c r="A49" s="149">
        <v>2</v>
      </c>
      <c r="B49" s="165" t="str">
        <f>'ea rahavoog'!B40</f>
        <v>KULTUURKAPITAL</v>
      </c>
      <c r="C49" s="169"/>
      <c r="D49" s="169"/>
      <c r="E49" s="455"/>
      <c r="F49" s="181"/>
      <c r="G49" s="393" t="e">
        <f t="shared" si="1"/>
        <v>#DIV/0!</v>
      </c>
      <c r="H49" s="182">
        <f>'ea rahavoog'!H40</f>
        <v>0</v>
      </c>
    </row>
    <row r="50" spans="1:8" ht="12.75">
      <c r="A50" s="149">
        <v>3</v>
      </c>
      <c r="B50" s="165" t="str">
        <f>'ea rahavoog'!B41</f>
        <v>MUUD EESTI FONDID</v>
      </c>
      <c r="C50" s="169"/>
      <c r="D50" s="169"/>
      <c r="E50" s="455"/>
      <c r="F50" s="181"/>
      <c r="G50" s="393" t="e">
        <f t="shared" si="1"/>
        <v>#DIV/0!</v>
      </c>
      <c r="H50" s="182">
        <f>'ea rahavoog'!H41</f>
        <v>0</v>
      </c>
    </row>
    <row r="51" spans="1:8" ht="12.75">
      <c r="A51" s="149">
        <v>4</v>
      </c>
      <c r="B51" s="165" t="str">
        <f>'ea rahavoog'!B42</f>
        <v>EESTI TELEKANAL</v>
      </c>
      <c r="C51" s="169"/>
      <c r="D51" s="169"/>
      <c r="E51" s="455"/>
      <c r="F51" s="181"/>
      <c r="G51" s="393" t="e">
        <f t="shared" si="1"/>
        <v>#DIV/0!</v>
      </c>
      <c r="H51" s="182">
        <f>'ea rahavoog'!H42</f>
        <v>0</v>
      </c>
    </row>
    <row r="52" spans="1:8" ht="12.75">
      <c r="A52" s="149">
        <v>5</v>
      </c>
      <c r="B52" s="165" t="str">
        <f>'ea rahavoog'!B43</f>
        <v>MUUD EESTI TOETUSED</v>
      </c>
      <c r="C52" s="169"/>
      <c r="D52" s="169"/>
      <c r="E52" s="455"/>
      <c r="F52" s="181"/>
      <c r="G52" s="393" t="e">
        <f t="shared" si="1"/>
        <v>#DIV/0!</v>
      </c>
      <c r="H52" s="182">
        <f>'ea rahavoog'!H43</f>
        <v>0</v>
      </c>
    </row>
    <row r="53" spans="1:8" ht="12.75">
      <c r="A53" s="149">
        <v>6</v>
      </c>
      <c r="B53" s="165" t="str">
        <f>'ea rahavoog'!B44</f>
        <v>TEISTE RIIKIDE FONDID</v>
      </c>
      <c r="C53" s="169"/>
      <c r="D53" s="169"/>
      <c r="E53" s="455"/>
      <c r="F53" s="181"/>
      <c r="G53" s="393" t="e">
        <f t="shared" si="1"/>
        <v>#DIV/0!</v>
      </c>
      <c r="H53" s="182">
        <f>'ea rahavoog'!H44</f>
        <v>0</v>
      </c>
    </row>
    <row r="54" spans="1:8" ht="12.75">
      <c r="A54" s="149">
        <v>7</v>
      </c>
      <c r="B54" s="165" t="str">
        <f>'ea rahavoog'!B45</f>
        <v>TEISTE RIIKIDE TELEKANALID</v>
      </c>
      <c r="C54" s="169"/>
      <c r="D54" s="169"/>
      <c r="E54" s="455"/>
      <c r="F54" s="181"/>
      <c r="G54" s="393" t="e">
        <f t="shared" si="1"/>
        <v>#DIV/0!</v>
      </c>
      <c r="H54" s="182">
        <f>'ea rahavoog'!H45</f>
        <v>0</v>
      </c>
    </row>
    <row r="55" spans="1:8" ht="12.75">
      <c r="A55" s="149">
        <v>8</v>
      </c>
      <c r="B55" s="165" t="str">
        <f>'ea rahavoog'!B46</f>
        <v>MUUD TEISTE RIIKIDE TOETUSED</v>
      </c>
      <c r="C55" s="169"/>
      <c r="D55" s="169"/>
      <c r="E55" s="455"/>
      <c r="F55" s="181"/>
      <c r="G55" s="393" t="e">
        <f t="shared" si="1"/>
        <v>#DIV/0!</v>
      </c>
      <c r="H55" s="182">
        <f>'ea rahavoog'!H46</f>
        <v>0</v>
      </c>
    </row>
    <row r="56" spans="1:8" ht="12.75">
      <c r="A56" s="149">
        <v>9</v>
      </c>
      <c r="B56" s="165" t="str">
        <f>'ea rahavoog'!B47</f>
        <v>MEDIA</v>
      </c>
      <c r="C56" s="169"/>
      <c r="D56" s="169"/>
      <c r="E56" s="455"/>
      <c r="F56" s="181"/>
      <c r="G56" s="393" t="e">
        <f t="shared" si="1"/>
        <v>#DIV/0!</v>
      </c>
      <c r="H56" s="182">
        <f>'ea rahavoog'!H47</f>
        <v>0</v>
      </c>
    </row>
    <row r="57" spans="1:8" ht="12.75">
      <c r="A57" s="149">
        <v>10</v>
      </c>
      <c r="B57" s="165" t="str">
        <f>'ea rahavoog'!B48</f>
        <v>FILMITOOTMISETTEVÕTTE OMAPANUS</v>
      </c>
      <c r="C57" s="169"/>
      <c r="D57" s="169"/>
      <c r="E57" s="455"/>
      <c r="F57" s="181"/>
      <c r="G57" s="393" t="e">
        <f t="shared" si="1"/>
        <v>#DIV/0!</v>
      </c>
      <c r="H57" s="182">
        <f>'ea rahavoog'!H48</f>
        <v>0</v>
      </c>
    </row>
    <row r="58" spans="1:8" ht="12.75">
      <c r="A58" s="429"/>
      <c r="B58" s="430"/>
      <c r="C58" s="431"/>
      <c r="D58" s="448" t="s">
        <v>357</v>
      </c>
      <c r="E58" s="456"/>
      <c r="F58" s="446"/>
      <c r="G58" s="447" t="e">
        <f>SUM(G48:G57)</f>
        <v>#DIV/0!</v>
      </c>
      <c r="H58" s="434">
        <f>SUM(H48:H57)</f>
        <v>0</v>
      </c>
    </row>
    <row r="59" spans="1:8" ht="12.75">
      <c r="A59" s="429"/>
      <c r="B59" s="430"/>
      <c r="C59" s="431"/>
      <c r="D59" s="448" t="s">
        <v>254</v>
      </c>
      <c r="E59" s="456"/>
      <c r="F59" s="446"/>
      <c r="G59" s="435" t="str">
        <f>IF(E59=0,"-",F59/E59-1)</f>
        <v>-</v>
      </c>
      <c r="H59" s="434">
        <f>H58-H45</f>
        <v>0</v>
      </c>
    </row>
    <row r="60" spans="1:8" s="8" customFormat="1" ht="21" customHeight="1">
      <c r="A60" s="131"/>
      <c r="B60" s="132"/>
      <c r="C60" s="133"/>
      <c r="D60" s="134"/>
      <c r="E60" s="135"/>
      <c r="F60" s="135"/>
      <c r="G60" s="136"/>
      <c r="H60" s="137"/>
    </row>
    <row r="61" spans="1:8" ht="12.75">
      <c r="A61" s="170"/>
      <c r="B61" s="171"/>
      <c r="C61" s="172" t="s">
        <v>160</v>
      </c>
      <c r="D61" s="274"/>
      <c r="E61" s="274"/>
      <c r="F61" s="175"/>
      <c r="G61" s="273" t="s">
        <v>168</v>
      </c>
      <c r="H61" s="139"/>
    </row>
    <row r="62" spans="1:8" ht="12.75">
      <c r="A62" s="170"/>
      <c r="B62" s="171"/>
      <c r="C62" s="172"/>
      <c r="D62" s="275"/>
      <c r="E62" s="275"/>
      <c r="F62" s="175"/>
      <c r="G62" s="138"/>
      <c r="H62" s="139"/>
    </row>
    <row r="63" spans="1:8" ht="12.75">
      <c r="A63" s="170"/>
      <c r="B63" s="171"/>
      <c r="C63" s="172" t="s">
        <v>264</v>
      </c>
      <c r="D63" s="274"/>
      <c r="E63" s="274"/>
      <c r="F63" s="175"/>
      <c r="G63" s="273" t="s">
        <v>168</v>
      </c>
      <c r="H63" s="139"/>
    </row>
    <row r="64" ht="12.75">
      <c r="H64" s="9"/>
    </row>
  </sheetData>
  <sheetProtection sheet="1" formatCells="0" formatColumns="0" formatRows="0" selectLockedCells="1"/>
  <mergeCells count="14">
    <mergeCell ref="C11:D11"/>
    <mergeCell ref="C12:D12"/>
    <mergeCell ref="C13:D13"/>
    <mergeCell ref="G7:H7"/>
    <mergeCell ref="G8:H8"/>
    <mergeCell ref="G9:H9"/>
    <mergeCell ref="G11:H11"/>
    <mergeCell ref="G12:H12"/>
    <mergeCell ref="B3:F3"/>
    <mergeCell ref="C5:E5"/>
    <mergeCell ref="C7:D7"/>
    <mergeCell ref="C8:D8"/>
    <mergeCell ref="C9:D9"/>
    <mergeCell ref="C10:D10"/>
  </mergeCells>
  <printOptions/>
  <pageMargins left="1.42" right="0.75" top="0.88" bottom="0.74" header="0.5" footer="0.5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57"/>
  <sheetViews>
    <sheetView showGridLines="0" zoomScalePageLayoutView="0" workbookViewId="0" topLeftCell="A1">
      <pane ySplit="6" topLeftCell="A7" activePane="bottomLeft" state="frozen"/>
      <selection pane="topLeft" activeCell="D1" sqref="D1"/>
      <selection pane="bottomLeft" activeCell="E9" sqref="E9"/>
    </sheetView>
  </sheetViews>
  <sheetFormatPr defaultColWidth="9.140625" defaultRowHeight="12.75"/>
  <cols>
    <col min="1" max="1" width="3.00390625" style="43" bestFit="1" customWidth="1"/>
    <col min="2" max="2" width="27.57421875" style="43" hidden="1" customWidth="1"/>
    <col min="3" max="3" width="11.7109375" style="43" hidden="1" customWidth="1"/>
    <col min="4" max="4" width="33.7109375" style="43" customWidth="1"/>
    <col min="5" max="5" width="11.140625" style="43" bestFit="1" customWidth="1"/>
    <col min="6" max="6" width="9.57421875" style="43" bestFit="1" customWidth="1"/>
    <col min="7" max="7" width="8.140625" style="43" bestFit="1" customWidth="1"/>
    <col min="8" max="8" width="8.7109375" style="43" bestFit="1" customWidth="1"/>
    <col min="9" max="9" width="12.140625" style="44" customWidth="1"/>
    <col min="10" max="10" width="2.57421875" style="43" bestFit="1" customWidth="1"/>
    <col min="11" max="11" width="1.421875" style="43" customWidth="1"/>
    <col min="12" max="12" width="7.7109375" style="43" customWidth="1"/>
    <col min="13" max="13" width="7.8515625" style="43" bestFit="1" customWidth="1"/>
    <col min="14" max="16" width="7.7109375" style="43" bestFit="1" customWidth="1"/>
    <col min="17" max="17" width="8.7109375" style="49" customWidth="1"/>
    <col min="18" max="18" width="6.00390625" style="49" customWidth="1"/>
    <col min="19" max="16384" width="9.140625" style="43" customWidth="1"/>
  </cols>
  <sheetData>
    <row r="1" spans="1:18" s="36" customFormat="1" ht="15">
      <c r="A1" s="289"/>
      <c r="B1" s="289"/>
      <c r="C1" s="34"/>
      <c r="D1" s="37" t="s">
        <v>374</v>
      </c>
      <c r="E1" s="290"/>
      <c r="F1" s="291"/>
      <c r="G1" s="51"/>
      <c r="H1" s="35"/>
      <c r="Q1" s="49"/>
      <c r="R1" s="49"/>
    </row>
    <row r="2" spans="1:9" ht="5.25" customHeight="1">
      <c r="A2" s="292"/>
      <c r="B2" s="293"/>
      <c r="C2" s="294"/>
      <c r="D2" s="295"/>
      <c r="E2" s="296"/>
      <c r="F2" s="297"/>
      <c r="G2" s="55"/>
      <c r="H2" s="56"/>
      <c r="I2" s="43"/>
    </row>
    <row r="3" spans="1:9" ht="15.75">
      <c r="A3" s="293"/>
      <c r="B3" s="293"/>
      <c r="C3" s="298"/>
      <c r="D3" s="509">
        <f>'ea üld'!B3</f>
        <v>0</v>
      </c>
      <c r="E3" s="509"/>
      <c r="F3" s="297"/>
      <c r="G3" s="55"/>
      <c r="H3" s="55"/>
      <c r="I3" s="43"/>
    </row>
    <row r="4" spans="1:9" ht="12.75">
      <c r="A4" s="299"/>
      <c r="B4" s="300"/>
      <c r="C4" s="301"/>
      <c r="D4" s="302" t="s">
        <v>158</v>
      </c>
      <c r="E4" s="303"/>
      <c r="F4" s="304"/>
      <c r="G4" s="57"/>
      <c r="H4" s="57"/>
      <c r="I4" s="43"/>
    </row>
    <row r="5" spans="1:9" ht="12.75">
      <c r="A5" s="299"/>
      <c r="B5" s="300"/>
      <c r="C5" s="301"/>
      <c r="D5" s="302"/>
      <c r="E5" s="303"/>
      <c r="F5" s="304"/>
      <c r="G5" s="57"/>
      <c r="H5" s="57"/>
      <c r="I5" s="43"/>
    </row>
    <row r="6" spans="1:18" ht="12.75">
      <c r="A6" s="58"/>
      <c r="B6" s="59" t="s">
        <v>249</v>
      </c>
      <c r="C6" s="59" t="s">
        <v>155</v>
      </c>
      <c r="D6" s="60" t="s">
        <v>248</v>
      </c>
      <c r="E6" s="60" t="s">
        <v>225</v>
      </c>
      <c r="F6" s="61" t="s">
        <v>149</v>
      </c>
      <c r="G6" s="62" t="s">
        <v>152</v>
      </c>
      <c r="H6" s="63" t="s">
        <v>150</v>
      </c>
      <c r="I6" s="64" t="s">
        <v>151</v>
      </c>
      <c r="J6" s="65" t="s">
        <v>20</v>
      </c>
      <c r="K6" s="66"/>
      <c r="L6" s="234" t="s">
        <v>172</v>
      </c>
      <c r="M6" s="235" t="s">
        <v>306</v>
      </c>
      <c r="N6" s="235" t="s">
        <v>306</v>
      </c>
      <c r="O6" s="235" t="s">
        <v>306</v>
      </c>
      <c r="P6" s="235" t="s">
        <v>306</v>
      </c>
      <c r="Q6" s="67" t="s">
        <v>296</v>
      </c>
      <c r="R6" s="67" t="s">
        <v>251</v>
      </c>
    </row>
    <row r="7" spans="1:18" ht="12.75">
      <c r="A7" s="58">
        <v>1</v>
      </c>
      <c r="B7" s="59" t="s">
        <v>232</v>
      </c>
      <c r="C7" s="59" t="s">
        <v>155</v>
      </c>
      <c r="D7" s="60" t="s">
        <v>255</v>
      </c>
      <c r="E7" s="60" t="s">
        <v>225</v>
      </c>
      <c r="F7" s="61" t="s">
        <v>149</v>
      </c>
      <c r="G7" s="62" t="s">
        <v>152</v>
      </c>
      <c r="H7" s="63" t="s">
        <v>150</v>
      </c>
      <c r="I7" s="64" t="s">
        <v>151</v>
      </c>
      <c r="J7" s="65" t="s">
        <v>20</v>
      </c>
      <c r="K7" s="66"/>
      <c r="L7" s="234" t="s">
        <v>172</v>
      </c>
      <c r="M7" s="305" t="s">
        <v>308</v>
      </c>
      <c r="N7" s="305" t="s">
        <v>308</v>
      </c>
      <c r="O7" s="305" t="s">
        <v>308</v>
      </c>
      <c r="P7" s="305" t="s">
        <v>308</v>
      </c>
      <c r="Q7" s="67" t="str">
        <f>Q6</f>
        <v>kokku €</v>
      </c>
      <c r="R7" s="67" t="s">
        <v>251</v>
      </c>
    </row>
    <row r="8" spans="1:18" ht="12.75">
      <c r="A8" s="96"/>
      <c r="B8" s="76"/>
      <c r="C8" s="76"/>
      <c r="D8" s="76"/>
      <c r="E8" s="76"/>
      <c r="F8" s="77"/>
      <c r="G8" s="85"/>
      <c r="H8" s="82"/>
      <c r="I8" s="77"/>
      <c r="J8" s="321"/>
      <c r="K8" s="487"/>
      <c r="L8" s="484"/>
      <c r="M8" s="484"/>
      <c r="N8" s="484"/>
      <c r="O8" s="484"/>
      <c r="P8" s="484"/>
      <c r="Q8" s="231"/>
      <c r="R8" s="352"/>
    </row>
    <row r="9" spans="1:18" ht="12.75">
      <c r="A9" s="214"/>
      <c r="B9" s="218" t="s">
        <v>14</v>
      </c>
      <c r="C9" s="218"/>
      <c r="D9" s="215" t="s">
        <v>379</v>
      </c>
      <c r="E9" s="364"/>
      <c r="F9" s="363"/>
      <c r="G9" s="365"/>
      <c r="H9" s="363"/>
      <c r="I9" s="77">
        <f aca="true" t="shared" si="0" ref="I9:I14">F9*H9</f>
        <v>0</v>
      </c>
      <c r="J9" s="368" t="s">
        <v>16</v>
      </c>
      <c r="K9" s="219"/>
      <c r="L9" s="306"/>
      <c r="M9" s="306"/>
      <c r="N9" s="306"/>
      <c r="O9" s="306"/>
      <c r="P9" s="306"/>
      <c r="Q9" s="232">
        <f aca="true" t="shared" si="1" ref="Q9:Q14">SUM(L9:P9)</f>
        <v>0</v>
      </c>
      <c r="R9" s="206" t="str">
        <f aca="true" t="shared" si="2" ref="R9:R14">IF(Q9-I9=0,"ok","error")</f>
        <v>ok</v>
      </c>
    </row>
    <row r="10" spans="1:18" ht="12.75">
      <c r="A10" s="214"/>
      <c r="B10" s="218" t="s">
        <v>13</v>
      </c>
      <c r="C10" s="218"/>
      <c r="D10" s="215" t="s">
        <v>103</v>
      </c>
      <c r="E10" s="364"/>
      <c r="F10" s="363"/>
      <c r="G10" s="365"/>
      <c r="H10" s="363"/>
      <c r="I10" s="77">
        <f t="shared" si="0"/>
        <v>0</v>
      </c>
      <c r="J10" s="398"/>
      <c r="K10" s="219"/>
      <c r="L10" s="306"/>
      <c r="M10" s="306"/>
      <c r="N10" s="306"/>
      <c r="O10" s="306"/>
      <c r="P10" s="306"/>
      <c r="Q10" s="232">
        <f t="shared" si="1"/>
        <v>0</v>
      </c>
      <c r="R10" s="206" t="str">
        <f t="shared" si="2"/>
        <v>ok</v>
      </c>
    </row>
    <row r="11" spans="1:18" ht="12.75">
      <c r="A11" s="214"/>
      <c r="B11" s="218"/>
      <c r="C11" s="218"/>
      <c r="D11" s="215" t="s">
        <v>378</v>
      </c>
      <c r="E11" s="364"/>
      <c r="F11" s="363"/>
      <c r="G11" s="365"/>
      <c r="H11" s="363"/>
      <c r="I11" s="77">
        <f t="shared" si="0"/>
        <v>0</v>
      </c>
      <c r="J11" s="368" t="s">
        <v>16</v>
      </c>
      <c r="K11" s="219"/>
      <c r="L11" s="306"/>
      <c r="M11" s="306"/>
      <c r="N11" s="306"/>
      <c r="O11" s="306"/>
      <c r="P11" s="306"/>
      <c r="Q11" s="232">
        <f t="shared" si="1"/>
        <v>0</v>
      </c>
      <c r="R11" s="206" t="str">
        <f t="shared" si="2"/>
        <v>ok</v>
      </c>
    </row>
    <row r="12" spans="1:18" ht="12.75">
      <c r="A12" s="214"/>
      <c r="B12" s="218"/>
      <c r="C12" s="218"/>
      <c r="D12" s="215" t="s">
        <v>283</v>
      </c>
      <c r="E12" s="364"/>
      <c r="F12" s="363"/>
      <c r="G12" s="365"/>
      <c r="H12" s="363"/>
      <c r="I12" s="77">
        <f t="shared" si="0"/>
        <v>0</v>
      </c>
      <c r="J12" s="368"/>
      <c r="K12" s="219"/>
      <c r="L12" s="306"/>
      <c r="M12" s="306"/>
      <c r="N12" s="306"/>
      <c r="O12" s="306"/>
      <c r="P12" s="306"/>
      <c r="Q12" s="232">
        <f>SUM(L12:P12)</f>
        <v>0</v>
      </c>
      <c r="R12" s="206" t="str">
        <f>IF(Q12-I12=0,"ok","error")</f>
        <v>ok</v>
      </c>
    </row>
    <row r="13" spans="1:18" ht="12.75">
      <c r="A13" s="214"/>
      <c r="B13" s="218" t="s">
        <v>231</v>
      </c>
      <c r="C13" s="218"/>
      <c r="D13" s="215" t="s">
        <v>104</v>
      </c>
      <c r="E13" s="364"/>
      <c r="F13" s="363"/>
      <c r="G13" s="365"/>
      <c r="H13" s="363"/>
      <c r="I13" s="77">
        <f t="shared" si="0"/>
        <v>0</v>
      </c>
      <c r="J13" s="398"/>
      <c r="K13" s="219"/>
      <c r="L13" s="306"/>
      <c r="M13" s="306"/>
      <c r="N13" s="306"/>
      <c r="O13" s="306"/>
      <c r="P13" s="306"/>
      <c r="Q13" s="232">
        <f>SUM(L13:P13)</f>
        <v>0</v>
      </c>
      <c r="R13" s="206" t="str">
        <f>IF(Q13-I13=0,"ok","error")</f>
        <v>ok</v>
      </c>
    </row>
    <row r="14" spans="1:18" ht="12.75">
      <c r="A14" s="214"/>
      <c r="B14" s="218" t="s">
        <v>17</v>
      </c>
      <c r="C14" s="215"/>
      <c r="D14" s="215" t="s">
        <v>121</v>
      </c>
      <c r="E14" s="364"/>
      <c r="F14" s="363"/>
      <c r="G14" s="365"/>
      <c r="H14" s="363"/>
      <c r="I14" s="77">
        <f t="shared" si="0"/>
        <v>0</v>
      </c>
      <c r="J14" s="398"/>
      <c r="K14" s="219"/>
      <c r="L14" s="306"/>
      <c r="M14" s="306"/>
      <c r="N14" s="306"/>
      <c r="O14" s="306"/>
      <c r="P14" s="306"/>
      <c r="Q14" s="232">
        <f t="shared" si="1"/>
        <v>0</v>
      </c>
      <c r="R14" s="206" t="str">
        <f t="shared" si="2"/>
        <v>ok</v>
      </c>
    </row>
    <row r="15" spans="1:18" ht="12.75">
      <c r="A15" s="96"/>
      <c r="B15" s="75"/>
      <c r="C15" s="76"/>
      <c r="D15" s="76"/>
      <c r="E15" s="76"/>
      <c r="F15" s="77"/>
      <c r="G15" s="85"/>
      <c r="H15" s="77"/>
      <c r="I15" s="77"/>
      <c r="J15" s="321"/>
      <c r="K15" s="488"/>
      <c r="L15" s="232"/>
      <c r="M15" s="232"/>
      <c r="N15" s="232"/>
      <c r="O15" s="232"/>
      <c r="P15" s="232"/>
      <c r="Q15" s="232"/>
      <c r="R15" s="352"/>
    </row>
    <row r="16" spans="1:18" ht="12.75">
      <c r="A16" s="68"/>
      <c r="B16" s="79" t="s">
        <v>233</v>
      </c>
      <c r="C16" s="79"/>
      <c r="D16" s="80" t="s">
        <v>234</v>
      </c>
      <c r="E16" s="80"/>
      <c r="F16" s="70"/>
      <c r="G16" s="71"/>
      <c r="H16" s="381"/>
      <c r="I16" s="81">
        <f>SUM(I9:I14)</f>
        <v>0</v>
      </c>
      <c r="J16" s="72"/>
      <c r="K16" s="109"/>
      <c r="L16" s="81">
        <f>SUM(L9:L14)</f>
        <v>0</v>
      </c>
      <c r="M16" s="81">
        <f>SUM(M9:M14)</f>
        <v>0</v>
      </c>
      <c r="N16" s="81">
        <f>SUM(N9:N14)</f>
        <v>0</v>
      </c>
      <c r="O16" s="81">
        <f>SUM(O9:O14)</f>
        <v>0</v>
      </c>
      <c r="P16" s="81">
        <f>SUM(P9:P14)</f>
        <v>0</v>
      </c>
      <c r="Q16" s="31">
        <f>SUM(L16:P16)</f>
        <v>0</v>
      </c>
      <c r="R16" s="207" t="str">
        <f>IF(Q16-I16=0,"ok","error")</f>
        <v>ok</v>
      </c>
    </row>
    <row r="17" spans="1:18" ht="12.75">
      <c r="A17" s="68"/>
      <c r="B17" s="69"/>
      <c r="C17" s="69"/>
      <c r="D17" s="84" t="s">
        <v>111</v>
      </c>
      <c r="E17" s="69"/>
      <c r="F17" s="70"/>
      <c r="G17" s="71"/>
      <c r="H17" s="70"/>
      <c r="I17" s="70"/>
      <c r="J17" s="72"/>
      <c r="K17" s="109"/>
      <c r="L17" s="118"/>
      <c r="M17" s="118"/>
      <c r="N17" s="118"/>
      <c r="O17" s="118"/>
      <c r="P17" s="118"/>
      <c r="Q17" s="118"/>
      <c r="R17" s="206"/>
    </row>
    <row r="18" spans="1:18" ht="12.75">
      <c r="A18" s="58">
        <v>2</v>
      </c>
      <c r="B18" s="59" t="s">
        <v>15</v>
      </c>
      <c r="C18" s="59"/>
      <c r="D18" s="60" t="s">
        <v>311</v>
      </c>
      <c r="E18" s="110"/>
      <c r="F18" s="61" t="s">
        <v>149</v>
      </c>
      <c r="G18" s="62" t="s">
        <v>148</v>
      </c>
      <c r="H18" s="64" t="s">
        <v>150</v>
      </c>
      <c r="I18" s="64" t="s">
        <v>151</v>
      </c>
      <c r="J18" s="65" t="s">
        <v>20</v>
      </c>
      <c r="K18" s="109"/>
      <c r="L18" s="64" t="str">
        <f aca="true" t="shared" si="3" ref="L18:R18">L7</f>
        <v>Arendus</v>
      </c>
      <c r="M18" s="497" t="str">
        <f t="shared" si="3"/>
        <v>daatum</v>
      </c>
      <c r="N18" s="497" t="str">
        <f t="shared" si="3"/>
        <v>daatum</v>
      </c>
      <c r="O18" s="497" t="str">
        <f t="shared" si="3"/>
        <v>daatum</v>
      </c>
      <c r="P18" s="497" t="str">
        <f t="shared" si="3"/>
        <v>daatum</v>
      </c>
      <c r="Q18" s="64" t="str">
        <f t="shared" si="3"/>
        <v>kokku €</v>
      </c>
      <c r="R18" s="64" t="str">
        <f t="shared" si="3"/>
        <v>kontroll</v>
      </c>
    </row>
    <row r="19" spans="1:18" ht="12.75">
      <c r="A19" s="96"/>
      <c r="B19" s="76"/>
      <c r="C19" s="76"/>
      <c r="D19" s="76"/>
      <c r="E19" s="76"/>
      <c r="F19" s="77"/>
      <c r="G19" s="85"/>
      <c r="H19" s="77"/>
      <c r="I19" s="77"/>
      <c r="J19" s="321"/>
      <c r="K19" s="488"/>
      <c r="L19" s="232"/>
      <c r="M19" s="232"/>
      <c r="N19" s="232"/>
      <c r="O19" s="232"/>
      <c r="P19" s="232"/>
      <c r="Q19" s="232"/>
      <c r="R19" s="352"/>
    </row>
    <row r="20" spans="1:19" ht="12.75">
      <c r="A20" s="214"/>
      <c r="B20" s="220" t="s">
        <v>105</v>
      </c>
      <c r="C20" s="220"/>
      <c r="D20" s="215" t="s">
        <v>107</v>
      </c>
      <c r="E20" s="364"/>
      <c r="F20" s="363"/>
      <c r="G20" s="365"/>
      <c r="H20" s="363"/>
      <c r="I20" s="77">
        <f aca="true" t="shared" si="4" ref="I20:I25">F20*H20</f>
        <v>0</v>
      </c>
      <c r="J20" s="368" t="s">
        <v>16</v>
      </c>
      <c r="K20" s="219"/>
      <c r="L20" s="306"/>
      <c r="M20" s="306"/>
      <c r="N20" s="306"/>
      <c r="O20" s="306"/>
      <c r="P20" s="306"/>
      <c r="Q20" s="232">
        <f aca="true" t="shared" si="5" ref="Q20:Q25">SUM(L20:P20)</f>
        <v>0</v>
      </c>
      <c r="R20" s="208" t="str">
        <f aca="true" t="shared" si="6" ref="R20:R25">IF(Q20-I20=0,"ok","error")</f>
        <v>ok</v>
      </c>
      <c r="S20" s="44"/>
    </row>
    <row r="21" spans="1:18" ht="12.75">
      <c r="A21" s="214"/>
      <c r="B21" s="220" t="s">
        <v>106</v>
      </c>
      <c r="C21" s="220"/>
      <c r="D21" s="215" t="s">
        <v>108</v>
      </c>
      <c r="E21" s="364"/>
      <c r="F21" s="363"/>
      <c r="G21" s="365"/>
      <c r="H21" s="363"/>
      <c r="I21" s="77">
        <f t="shared" si="4"/>
        <v>0</v>
      </c>
      <c r="J21" s="368" t="s">
        <v>16</v>
      </c>
      <c r="K21" s="219"/>
      <c r="L21" s="306"/>
      <c r="M21" s="306"/>
      <c r="N21" s="306"/>
      <c r="O21" s="306"/>
      <c r="P21" s="306"/>
      <c r="Q21" s="232">
        <f t="shared" si="5"/>
        <v>0</v>
      </c>
      <c r="R21" s="208" t="str">
        <f t="shared" si="6"/>
        <v>ok</v>
      </c>
    </row>
    <row r="22" spans="1:18" ht="12.75">
      <c r="A22" s="214"/>
      <c r="B22" s="218" t="s">
        <v>195</v>
      </c>
      <c r="C22" s="218"/>
      <c r="D22" s="215" t="s">
        <v>196</v>
      </c>
      <c r="E22" s="364"/>
      <c r="F22" s="363"/>
      <c r="G22" s="365"/>
      <c r="H22" s="363"/>
      <c r="I22" s="77">
        <f t="shared" si="4"/>
        <v>0</v>
      </c>
      <c r="J22" s="368" t="s">
        <v>16</v>
      </c>
      <c r="K22" s="219"/>
      <c r="L22" s="306"/>
      <c r="M22" s="306"/>
      <c r="N22" s="306"/>
      <c r="O22" s="306"/>
      <c r="P22" s="306"/>
      <c r="Q22" s="232">
        <f t="shared" si="5"/>
        <v>0</v>
      </c>
      <c r="R22" s="208" t="str">
        <f t="shared" si="6"/>
        <v>ok</v>
      </c>
    </row>
    <row r="23" spans="1:18" ht="12.75">
      <c r="A23" s="214"/>
      <c r="B23" s="218" t="s">
        <v>12</v>
      </c>
      <c r="C23" s="218"/>
      <c r="D23" s="215" t="s">
        <v>300</v>
      </c>
      <c r="E23" s="364"/>
      <c r="F23" s="363"/>
      <c r="G23" s="365"/>
      <c r="H23" s="363"/>
      <c r="I23" s="77">
        <f t="shared" si="4"/>
        <v>0</v>
      </c>
      <c r="J23" s="368" t="s">
        <v>16</v>
      </c>
      <c r="K23" s="219"/>
      <c r="L23" s="306"/>
      <c r="M23" s="306"/>
      <c r="N23" s="306"/>
      <c r="O23" s="306"/>
      <c r="P23" s="306"/>
      <c r="Q23" s="232">
        <f t="shared" si="5"/>
        <v>0</v>
      </c>
      <c r="R23" s="208" t="str">
        <f t="shared" si="6"/>
        <v>ok</v>
      </c>
    </row>
    <row r="24" spans="1:18" ht="12.75">
      <c r="A24" s="214"/>
      <c r="B24" s="218"/>
      <c r="C24" s="218"/>
      <c r="D24" s="215" t="s">
        <v>301</v>
      </c>
      <c r="E24" s="364"/>
      <c r="F24" s="363"/>
      <c r="G24" s="365"/>
      <c r="H24" s="363"/>
      <c r="I24" s="77">
        <f t="shared" si="4"/>
        <v>0</v>
      </c>
      <c r="J24" s="368"/>
      <c r="K24" s="219"/>
      <c r="L24" s="306"/>
      <c r="M24" s="306"/>
      <c r="N24" s="306"/>
      <c r="O24" s="306"/>
      <c r="P24" s="306"/>
      <c r="Q24" s="232">
        <f t="shared" si="5"/>
        <v>0</v>
      </c>
      <c r="R24" s="208" t="str">
        <f t="shared" si="6"/>
        <v>ok</v>
      </c>
    </row>
    <row r="25" spans="1:18" ht="12.75">
      <c r="A25" s="214"/>
      <c r="B25" s="218" t="s">
        <v>17</v>
      </c>
      <c r="C25" s="218"/>
      <c r="D25" s="215" t="s">
        <v>109</v>
      </c>
      <c r="E25" s="364"/>
      <c r="F25" s="363"/>
      <c r="G25" s="365"/>
      <c r="H25" s="363"/>
      <c r="I25" s="77">
        <f t="shared" si="4"/>
        <v>0</v>
      </c>
      <c r="J25" s="368"/>
      <c r="K25" s="219"/>
      <c r="L25" s="306"/>
      <c r="M25" s="306"/>
      <c r="N25" s="306"/>
      <c r="O25" s="306"/>
      <c r="P25" s="306"/>
      <c r="Q25" s="232">
        <f t="shared" si="5"/>
        <v>0</v>
      </c>
      <c r="R25" s="208" t="str">
        <f t="shared" si="6"/>
        <v>ok</v>
      </c>
    </row>
    <row r="26" spans="1:18" ht="12.75">
      <c r="A26" s="96"/>
      <c r="B26" s="76"/>
      <c r="C26" s="76"/>
      <c r="D26" s="76"/>
      <c r="E26" s="76"/>
      <c r="F26" s="77"/>
      <c r="G26" s="85"/>
      <c r="H26" s="77"/>
      <c r="I26" s="77"/>
      <c r="J26" s="321"/>
      <c r="K26" s="488"/>
      <c r="L26" s="232"/>
      <c r="M26" s="232"/>
      <c r="N26" s="232"/>
      <c r="O26" s="232"/>
      <c r="P26" s="232"/>
      <c r="Q26" s="232"/>
      <c r="R26" s="352"/>
    </row>
    <row r="27" spans="1:18" ht="12.75">
      <c r="A27" s="68"/>
      <c r="B27" s="79" t="s">
        <v>18</v>
      </c>
      <c r="C27" s="79"/>
      <c r="D27" s="80" t="s">
        <v>110</v>
      </c>
      <c r="E27" s="80"/>
      <c r="F27" s="70"/>
      <c r="G27" s="71"/>
      <c r="H27" s="77"/>
      <c r="I27" s="83">
        <f>SUM(I20:I26)</f>
        <v>0</v>
      </c>
      <c r="J27" s="72"/>
      <c r="K27" s="109"/>
      <c r="L27" s="83">
        <f>SUM(L20:L26)</f>
        <v>0</v>
      </c>
      <c r="M27" s="83">
        <f>SUM(M20:M26)</f>
        <v>0</v>
      </c>
      <c r="N27" s="83">
        <f>SUM(N20:N26)</f>
        <v>0</v>
      </c>
      <c r="O27" s="83">
        <f>SUM(O20:O26)</f>
        <v>0</v>
      </c>
      <c r="P27" s="83">
        <f>SUM(P20:P26)</f>
        <v>0</v>
      </c>
      <c r="Q27" s="31">
        <f>SUM(L27:P27)</f>
        <v>0</v>
      </c>
      <c r="R27" s="207" t="str">
        <f>IF(Q27-I27=0,"ok","error")</f>
        <v>ok</v>
      </c>
    </row>
    <row r="28" spans="1:18" ht="12.75">
      <c r="A28" s="68"/>
      <c r="B28" s="84" t="s">
        <v>250</v>
      </c>
      <c r="C28" s="84"/>
      <c r="D28" s="84" t="s">
        <v>111</v>
      </c>
      <c r="E28" s="78"/>
      <c r="F28" s="70"/>
      <c r="G28" s="71"/>
      <c r="H28" s="77"/>
      <c r="I28" s="70"/>
      <c r="J28" s="72"/>
      <c r="K28" s="109"/>
      <c r="L28" s="118"/>
      <c r="M28" s="118"/>
      <c r="N28" s="118"/>
      <c r="O28" s="118"/>
      <c r="P28" s="118"/>
      <c r="Q28" s="118"/>
      <c r="R28" s="206"/>
    </row>
    <row r="29" spans="1:18" ht="12.75">
      <c r="A29" s="58">
        <v>3</v>
      </c>
      <c r="B29" s="59" t="s">
        <v>15</v>
      </c>
      <c r="C29" s="59"/>
      <c r="D29" s="60" t="s">
        <v>277</v>
      </c>
      <c r="E29" s="110"/>
      <c r="F29" s="61" t="s">
        <v>149</v>
      </c>
      <c r="G29" s="62" t="s">
        <v>148</v>
      </c>
      <c r="H29" s="64" t="s">
        <v>150</v>
      </c>
      <c r="I29" s="64" t="s">
        <v>151</v>
      </c>
      <c r="J29" s="65" t="s">
        <v>20</v>
      </c>
      <c r="K29" s="109"/>
      <c r="L29" s="64" t="str">
        <f aca="true" t="shared" si="7" ref="L29:R29">L7</f>
        <v>Arendus</v>
      </c>
      <c r="M29" s="497" t="str">
        <f t="shared" si="7"/>
        <v>daatum</v>
      </c>
      <c r="N29" s="497" t="str">
        <f t="shared" si="7"/>
        <v>daatum</v>
      </c>
      <c r="O29" s="497" t="str">
        <f t="shared" si="7"/>
        <v>daatum</v>
      </c>
      <c r="P29" s="497" t="str">
        <f t="shared" si="7"/>
        <v>daatum</v>
      </c>
      <c r="Q29" s="64" t="str">
        <f t="shared" si="7"/>
        <v>kokku €</v>
      </c>
      <c r="R29" s="64" t="str">
        <f t="shared" si="7"/>
        <v>kontroll</v>
      </c>
    </row>
    <row r="30" spans="1:18" ht="12.75">
      <c r="A30" s="68"/>
      <c r="B30" s="84"/>
      <c r="C30" s="84"/>
      <c r="D30" s="84"/>
      <c r="E30" s="78"/>
      <c r="F30" s="70"/>
      <c r="G30" s="71"/>
      <c r="H30" s="77"/>
      <c r="I30" s="70"/>
      <c r="J30" s="72"/>
      <c r="K30" s="109"/>
      <c r="L30" s="118"/>
      <c r="M30" s="118"/>
      <c r="N30" s="118"/>
      <c r="O30" s="118"/>
      <c r="P30" s="118"/>
      <c r="Q30" s="118"/>
      <c r="R30" s="206"/>
    </row>
    <row r="31" spans="1:18" ht="12.75">
      <c r="A31" s="68"/>
      <c r="B31" s="84"/>
      <c r="C31" s="84"/>
      <c r="D31" s="215" t="s">
        <v>380</v>
      </c>
      <c r="E31" s="364"/>
      <c r="F31" s="363"/>
      <c r="G31" s="365"/>
      <c r="H31" s="363"/>
      <c r="I31" s="77">
        <f>F31*H31</f>
        <v>0</v>
      </c>
      <c r="J31" s="368" t="s">
        <v>16</v>
      </c>
      <c r="K31" s="109"/>
      <c r="L31" s="306"/>
      <c r="M31" s="306"/>
      <c r="N31" s="306"/>
      <c r="O31" s="306"/>
      <c r="P31" s="306"/>
      <c r="Q31" s="232">
        <f>SUM(L31:P31)</f>
        <v>0</v>
      </c>
      <c r="R31" s="208" t="str">
        <f>IF(Q31-I31=0,"ok","error")</f>
        <v>ok</v>
      </c>
    </row>
    <row r="32" spans="1:18" ht="12.75">
      <c r="A32" s="68"/>
      <c r="B32" s="84"/>
      <c r="C32" s="84"/>
      <c r="D32" s="215" t="s">
        <v>307</v>
      </c>
      <c r="E32" s="364"/>
      <c r="F32" s="363"/>
      <c r="G32" s="365"/>
      <c r="H32" s="363"/>
      <c r="I32" s="77">
        <f>F32*H32</f>
        <v>0</v>
      </c>
      <c r="J32" s="368"/>
      <c r="K32" s="109"/>
      <c r="L32" s="306"/>
      <c r="M32" s="306"/>
      <c r="N32" s="306"/>
      <c r="O32" s="306"/>
      <c r="P32" s="306"/>
      <c r="Q32" s="232">
        <f>SUM(L32:P32)</f>
        <v>0</v>
      </c>
      <c r="R32" s="208" t="str">
        <f>IF(Q32-I32=0,"ok","error")</f>
        <v>ok</v>
      </c>
    </row>
    <row r="33" spans="1:18" ht="12.75">
      <c r="A33" s="68"/>
      <c r="B33" s="84"/>
      <c r="C33" s="84"/>
      <c r="D33" s="215" t="s">
        <v>278</v>
      </c>
      <c r="E33" s="364"/>
      <c r="F33" s="363"/>
      <c r="G33" s="365"/>
      <c r="H33" s="363"/>
      <c r="I33" s="77">
        <f>F33*H33</f>
        <v>0</v>
      </c>
      <c r="J33" s="398"/>
      <c r="K33" s="109"/>
      <c r="L33" s="306"/>
      <c r="M33" s="306"/>
      <c r="N33" s="306"/>
      <c r="O33" s="306"/>
      <c r="P33" s="306"/>
      <c r="Q33" s="232">
        <f>SUM(L33:P33)</f>
        <v>0</v>
      </c>
      <c r="R33" s="208" t="str">
        <f>IF(Q33-I33=0,"ok","error")</f>
        <v>ok</v>
      </c>
    </row>
    <row r="34" spans="1:18" ht="12.75">
      <c r="A34" s="68"/>
      <c r="B34" s="84"/>
      <c r="C34" s="84"/>
      <c r="D34" s="215" t="s">
        <v>312</v>
      </c>
      <c r="E34" s="364"/>
      <c r="F34" s="363"/>
      <c r="G34" s="365"/>
      <c r="H34" s="363"/>
      <c r="I34" s="77">
        <f>F34*H34</f>
        <v>0</v>
      </c>
      <c r="J34" s="398"/>
      <c r="K34" s="109"/>
      <c r="L34" s="306"/>
      <c r="M34" s="306"/>
      <c r="N34" s="306"/>
      <c r="O34" s="306"/>
      <c r="P34" s="306"/>
      <c r="Q34" s="232">
        <f>SUM(L34:P34)</f>
        <v>0</v>
      </c>
      <c r="R34" s="208" t="str">
        <f>IF(Q34-I34=0,"ok","error")</f>
        <v>ok</v>
      </c>
    </row>
    <row r="35" spans="1:18" ht="12.75">
      <c r="A35" s="68"/>
      <c r="B35" s="84"/>
      <c r="C35" s="84"/>
      <c r="D35" s="215" t="s">
        <v>121</v>
      </c>
      <c r="E35" s="364"/>
      <c r="F35" s="363"/>
      <c r="G35" s="365"/>
      <c r="H35" s="363"/>
      <c r="I35" s="77">
        <f>F35*H35</f>
        <v>0</v>
      </c>
      <c r="J35" s="398"/>
      <c r="K35" s="109"/>
      <c r="L35" s="306"/>
      <c r="M35" s="306"/>
      <c r="N35" s="306"/>
      <c r="O35" s="306"/>
      <c r="P35" s="306"/>
      <c r="Q35" s="232">
        <f>SUM(L35:P35)</f>
        <v>0</v>
      </c>
      <c r="R35" s="208" t="str">
        <f>IF(Q35-I35=0,"ok","error")</f>
        <v>ok</v>
      </c>
    </row>
    <row r="36" spans="1:18" ht="12.75">
      <c r="A36" s="68"/>
      <c r="B36" s="84"/>
      <c r="C36" s="84"/>
      <c r="D36" s="84"/>
      <c r="E36" s="78"/>
      <c r="F36" s="70"/>
      <c r="G36" s="71"/>
      <c r="H36" s="77"/>
      <c r="I36" s="70"/>
      <c r="J36" s="72"/>
      <c r="K36" s="109"/>
      <c r="L36" s="118"/>
      <c r="M36" s="118"/>
      <c r="N36" s="118"/>
      <c r="O36" s="118"/>
      <c r="P36" s="118"/>
      <c r="Q36" s="118"/>
      <c r="R36" s="206"/>
    </row>
    <row r="37" spans="1:18" ht="12.75">
      <c r="A37" s="68"/>
      <c r="B37" s="84"/>
      <c r="C37" s="84"/>
      <c r="D37" s="80" t="s">
        <v>279</v>
      </c>
      <c r="E37" s="78"/>
      <c r="F37" s="70"/>
      <c r="G37" s="71"/>
      <c r="H37" s="77"/>
      <c r="I37" s="83">
        <f>SUM(I31:I36)</f>
        <v>0</v>
      </c>
      <c r="J37" s="72"/>
      <c r="K37" s="109"/>
      <c r="L37" s="83">
        <f>SUM(L31:L36)</f>
        <v>0</v>
      </c>
      <c r="M37" s="83">
        <f>SUM(M31:M36)</f>
        <v>0</v>
      </c>
      <c r="N37" s="83">
        <f>SUM(N31:N36)</f>
        <v>0</v>
      </c>
      <c r="O37" s="83">
        <f>SUM(O31:O36)</f>
        <v>0</v>
      </c>
      <c r="P37" s="83">
        <f>SUM(P31:P36)</f>
        <v>0</v>
      </c>
      <c r="Q37" s="31">
        <f>SUM(L37:P37)</f>
        <v>0</v>
      </c>
      <c r="R37" s="207" t="str">
        <f>IF(Q37-I37=0,"ok","error")</f>
        <v>ok</v>
      </c>
    </row>
    <row r="38" spans="1:18" ht="12.75">
      <c r="A38" s="68"/>
      <c r="B38" s="78"/>
      <c r="C38" s="78"/>
      <c r="D38" s="84" t="s">
        <v>111</v>
      </c>
      <c r="E38" s="69"/>
      <c r="F38" s="70"/>
      <c r="G38" s="71"/>
      <c r="H38" s="70"/>
      <c r="I38" s="70"/>
      <c r="J38" s="72"/>
      <c r="K38" s="109"/>
      <c r="L38" s="118"/>
      <c r="M38" s="118"/>
      <c r="N38" s="118"/>
      <c r="O38" s="118"/>
      <c r="P38" s="118"/>
      <c r="Q38" s="118"/>
      <c r="R38" s="206"/>
    </row>
    <row r="39" spans="1:18" ht="12.75">
      <c r="A39" s="58">
        <v>4</v>
      </c>
      <c r="B39" s="59" t="s">
        <v>19</v>
      </c>
      <c r="C39" s="59"/>
      <c r="D39" s="60" t="s">
        <v>183</v>
      </c>
      <c r="E39" s="111"/>
      <c r="F39" s="61" t="s">
        <v>149</v>
      </c>
      <c r="G39" s="62" t="s">
        <v>148</v>
      </c>
      <c r="H39" s="64" t="s">
        <v>150</v>
      </c>
      <c r="I39" s="64" t="s">
        <v>151</v>
      </c>
      <c r="J39" s="65" t="s">
        <v>20</v>
      </c>
      <c r="K39" s="109"/>
      <c r="L39" s="64" t="str">
        <f aca="true" t="shared" si="8" ref="L39:R39">L7</f>
        <v>Arendus</v>
      </c>
      <c r="M39" s="497" t="str">
        <f t="shared" si="8"/>
        <v>daatum</v>
      </c>
      <c r="N39" s="497" t="str">
        <f t="shared" si="8"/>
        <v>daatum</v>
      </c>
      <c r="O39" s="497" t="str">
        <f t="shared" si="8"/>
        <v>daatum</v>
      </c>
      <c r="P39" s="497" t="str">
        <f t="shared" si="8"/>
        <v>daatum</v>
      </c>
      <c r="Q39" s="64" t="str">
        <f t="shared" si="8"/>
        <v>kokku €</v>
      </c>
      <c r="R39" s="64" t="str">
        <f t="shared" si="8"/>
        <v>kontroll</v>
      </c>
    </row>
    <row r="40" spans="1:18" ht="12.75">
      <c r="A40" s="68"/>
      <c r="B40" s="69"/>
      <c r="C40" s="69"/>
      <c r="D40" s="69"/>
      <c r="E40" s="69"/>
      <c r="F40" s="70"/>
      <c r="G40" s="71"/>
      <c r="H40" s="70"/>
      <c r="I40" s="70"/>
      <c r="J40" s="72"/>
      <c r="K40" s="109"/>
      <c r="L40" s="118"/>
      <c r="M40" s="118"/>
      <c r="N40" s="118"/>
      <c r="O40" s="118"/>
      <c r="P40" s="118"/>
      <c r="Q40" s="232"/>
      <c r="R40" s="206"/>
    </row>
    <row r="41" spans="1:18" ht="12.75">
      <c r="A41" s="214"/>
      <c r="B41" s="218" t="s">
        <v>197</v>
      </c>
      <c r="C41" s="218"/>
      <c r="D41" s="215" t="s">
        <v>198</v>
      </c>
      <c r="E41" s="364"/>
      <c r="F41" s="363"/>
      <c r="G41" s="365"/>
      <c r="H41" s="363"/>
      <c r="I41" s="77">
        <f>F41*H41</f>
        <v>0</v>
      </c>
      <c r="J41" s="368" t="s">
        <v>16</v>
      </c>
      <c r="K41" s="219"/>
      <c r="L41" s="306"/>
      <c r="M41" s="306"/>
      <c r="N41" s="306"/>
      <c r="O41" s="306"/>
      <c r="P41" s="306"/>
      <c r="Q41" s="232">
        <f aca="true" t="shared" si="9" ref="Q41:Q54">SUM(L41:P41)</f>
        <v>0</v>
      </c>
      <c r="R41" s="208" t="str">
        <f aca="true" t="shared" si="10" ref="R41:R54">IF(Q41-I41=0,"ok","error")</f>
        <v>ok</v>
      </c>
    </row>
    <row r="42" spans="1:18" ht="12.75">
      <c r="A42" s="214"/>
      <c r="B42" s="218" t="s">
        <v>21</v>
      </c>
      <c r="C42" s="218"/>
      <c r="D42" s="215" t="s">
        <v>235</v>
      </c>
      <c r="E42" s="364"/>
      <c r="F42" s="363"/>
      <c r="G42" s="365"/>
      <c r="H42" s="363"/>
      <c r="I42" s="77">
        <f>F42*H42</f>
        <v>0</v>
      </c>
      <c r="J42" s="368" t="s">
        <v>16</v>
      </c>
      <c r="K42" s="219"/>
      <c r="L42" s="306"/>
      <c r="M42" s="306"/>
      <c r="N42" s="306"/>
      <c r="O42" s="306"/>
      <c r="P42" s="306"/>
      <c r="Q42" s="232">
        <f t="shared" si="9"/>
        <v>0</v>
      </c>
      <c r="R42" s="208" t="str">
        <f t="shared" si="10"/>
        <v>ok</v>
      </c>
    </row>
    <row r="43" spans="1:18" ht="12.75">
      <c r="A43" s="214"/>
      <c r="B43" s="218" t="s">
        <v>236</v>
      </c>
      <c r="C43" s="218"/>
      <c r="D43" s="215" t="s">
        <v>112</v>
      </c>
      <c r="E43" s="364"/>
      <c r="F43" s="363"/>
      <c r="G43" s="365"/>
      <c r="H43" s="363"/>
      <c r="I43" s="77">
        <f aca="true" t="shared" si="11" ref="I43:I54">F43*H43</f>
        <v>0</v>
      </c>
      <c r="J43" s="368" t="s">
        <v>16</v>
      </c>
      <c r="K43" s="219"/>
      <c r="L43" s="306"/>
      <c r="M43" s="306"/>
      <c r="N43" s="306"/>
      <c r="O43" s="306"/>
      <c r="P43" s="306"/>
      <c r="Q43" s="232">
        <f t="shared" si="9"/>
        <v>0</v>
      </c>
      <c r="R43" s="208" t="str">
        <f t="shared" si="10"/>
        <v>ok</v>
      </c>
    </row>
    <row r="44" spans="1:18" ht="12.75">
      <c r="A44" s="214"/>
      <c r="B44" s="218" t="s">
        <v>237</v>
      </c>
      <c r="C44" s="218"/>
      <c r="D44" s="215" t="s">
        <v>381</v>
      </c>
      <c r="E44" s="364"/>
      <c r="F44" s="363"/>
      <c r="G44" s="365"/>
      <c r="H44" s="363"/>
      <c r="I44" s="77">
        <f t="shared" si="11"/>
        <v>0</v>
      </c>
      <c r="J44" s="368" t="s">
        <v>16</v>
      </c>
      <c r="K44" s="219"/>
      <c r="L44" s="306"/>
      <c r="M44" s="306"/>
      <c r="N44" s="306"/>
      <c r="O44" s="306"/>
      <c r="P44" s="306"/>
      <c r="Q44" s="232">
        <f t="shared" si="9"/>
        <v>0</v>
      </c>
      <c r="R44" s="208" t="str">
        <f t="shared" si="10"/>
        <v>ok</v>
      </c>
    </row>
    <row r="45" spans="1:18" ht="12.75">
      <c r="A45" s="214"/>
      <c r="B45" s="222" t="s">
        <v>238</v>
      </c>
      <c r="C45" s="218"/>
      <c r="D45" s="215" t="s">
        <v>282</v>
      </c>
      <c r="E45" s="364"/>
      <c r="F45" s="363"/>
      <c r="G45" s="365"/>
      <c r="H45" s="363"/>
      <c r="I45" s="77">
        <f t="shared" si="11"/>
        <v>0</v>
      </c>
      <c r="J45" s="368" t="s">
        <v>16</v>
      </c>
      <c r="K45" s="219"/>
      <c r="L45" s="306"/>
      <c r="M45" s="306"/>
      <c r="N45" s="306"/>
      <c r="O45" s="306"/>
      <c r="P45" s="306"/>
      <c r="Q45" s="232">
        <f t="shared" si="9"/>
        <v>0</v>
      </c>
      <c r="R45" s="208" t="str">
        <f t="shared" si="10"/>
        <v>ok</v>
      </c>
    </row>
    <row r="46" spans="1:18" ht="12.75">
      <c r="A46" s="214"/>
      <c r="B46" s="218" t="s">
        <v>22</v>
      </c>
      <c r="C46" s="218"/>
      <c r="D46" s="215" t="s">
        <v>113</v>
      </c>
      <c r="E46" s="364"/>
      <c r="F46" s="363"/>
      <c r="G46" s="365"/>
      <c r="H46" s="363"/>
      <c r="I46" s="77">
        <f t="shared" si="11"/>
        <v>0</v>
      </c>
      <c r="J46" s="368" t="s">
        <v>16</v>
      </c>
      <c r="K46" s="219"/>
      <c r="L46" s="306"/>
      <c r="M46" s="306"/>
      <c r="N46" s="306"/>
      <c r="O46" s="306"/>
      <c r="P46" s="306"/>
      <c r="Q46" s="232">
        <f t="shared" si="9"/>
        <v>0</v>
      </c>
      <c r="R46" s="208" t="str">
        <f t="shared" si="10"/>
        <v>ok</v>
      </c>
    </row>
    <row r="47" spans="1:18" ht="12.75">
      <c r="A47" s="214"/>
      <c r="B47" s="218"/>
      <c r="C47" s="218"/>
      <c r="D47" s="215" t="s">
        <v>114</v>
      </c>
      <c r="E47" s="364"/>
      <c r="F47" s="363"/>
      <c r="G47" s="365"/>
      <c r="H47" s="363"/>
      <c r="I47" s="77">
        <f t="shared" si="11"/>
        <v>0</v>
      </c>
      <c r="J47" s="368" t="s">
        <v>16</v>
      </c>
      <c r="K47" s="219"/>
      <c r="L47" s="306"/>
      <c r="M47" s="306"/>
      <c r="N47" s="306"/>
      <c r="O47" s="306"/>
      <c r="P47" s="306"/>
      <c r="Q47" s="232">
        <f t="shared" si="9"/>
        <v>0</v>
      </c>
      <c r="R47" s="208" t="str">
        <f t="shared" si="10"/>
        <v>ok</v>
      </c>
    </row>
    <row r="48" spans="1:18" ht="12.75">
      <c r="A48" s="214"/>
      <c r="B48" s="218"/>
      <c r="C48" s="218"/>
      <c r="D48" s="215" t="s">
        <v>280</v>
      </c>
      <c r="E48" s="364"/>
      <c r="F48" s="363"/>
      <c r="G48" s="365"/>
      <c r="H48" s="363"/>
      <c r="I48" s="77">
        <f t="shared" si="11"/>
        <v>0</v>
      </c>
      <c r="J48" s="368" t="s">
        <v>16</v>
      </c>
      <c r="K48" s="219"/>
      <c r="L48" s="306"/>
      <c r="M48" s="306"/>
      <c r="N48" s="306"/>
      <c r="O48" s="306"/>
      <c r="P48" s="306"/>
      <c r="Q48" s="232">
        <f t="shared" si="9"/>
        <v>0</v>
      </c>
      <c r="R48" s="208" t="str">
        <f t="shared" si="10"/>
        <v>ok</v>
      </c>
    </row>
    <row r="49" spans="1:18" ht="12.75">
      <c r="A49" s="214"/>
      <c r="B49" s="218"/>
      <c r="C49" s="218"/>
      <c r="D49" s="215" t="s">
        <v>313</v>
      </c>
      <c r="E49" s="364"/>
      <c r="F49" s="363"/>
      <c r="G49" s="365"/>
      <c r="H49" s="363"/>
      <c r="I49" s="77">
        <f>F49*H49</f>
        <v>0</v>
      </c>
      <c r="J49" s="368" t="s">
        <v>16</v>
      </c>
      <c r="K49" s="219"/>
      <c r="L49" s="306"/>
      <c r="M49" s="306"/>
      <c r="N49" s="306"/>
      <c r="O49" s="306"/>
      <c r="P49" s="306"/>
      <c r="Q49" s="232">
        <f>SUM(L49:P49)</f>
        <v>0</v>
      </c>
      <c r="R49" s="208" t="str">
        <f>IF(Q49-I49=0,"ok","error")</f>
        <v>ok</v>
      </c>
    </row>
    <row r="50" spans="1:18" ht="12.75">
      <c r="A50" s="214"/>
      <c r="B50" s="218"/>
      <c r="C50" s="218"/>
      <c r="D50" s="215" t="s">
        <v>314</v>
      </c>
      <c r="E50" s="364"/>
      <c r="F50" s="363"/>
      <c r="G50" s="365"/>
      <c r="H50" s="363"/>
      <c r="I50" s="77">
        <f t="shared" si="11"/>
        <v>0</v>
      </c>
      <c r="J50" s="368" t="s">
        <v>16</v>
      </c>
      <c r="K50" s="219"/>
      <c r="L50" s="306"/>
      <c r="M50" s="306"/>
      <c r="N50" s="306"/>
      <c r="O50" s="306"/>
      <c r="P50" s="306"/>
      <c r="Q50" s="232">
        <f t="shared" si="9"/>
        <v>0</v>
      </c>
      <c r="R50" s="208" t="str">
        <f t="shared" si="10"/>
        <v>ok</v>
      </c>
    </row>
    <row r="51" spans="1:18" ht="12.75">
      <c r="A51" s="214"/>
      <c r="B51" s="218" t="s">
        <v>200</v>
      </c>
      <c r="C51" s="218"/>
      <c r="D51" s="215" t="s">
        <v>201</v>
      </c>
      <c r="E51" s="364"/>
      <c r="F51" s="363"/>
      <c r="G51" s="365"/>
      <c r="H51" s="363"/>
      <c r="I51" s="77">
        <f t="shared" si="11"/>
        <v>0</v>
      </c>
      <c r="J51" s="368" t="s">
        <v>16</v>
      </c>
      <c r="K51" s="219"/>
      <c r="L51" s="306"/>
      <c r="M51" s="306"/>
      <c r="N51" s="306"/>
      <c r="O51" s="306"/>
      <c r="P51" s="306"/>
      <c r="Q51" s="232">
        <f t="shared" si="9"/>
        <v>0</v>
      </c>
      <c r="R51" s="208" t="str">
        <f t="shared" si="10"/>
        <v>ok</v>
      </c>
    </row>
    <row r="52" spans="1:18" ht="12.75">
      <c r="A52" s="214"/>
      <c r="B52" s="218"/>
      <c r="C52" s="218"/>
      <c r="D52" s="215" t="s">
        <v>265</v>
      </c>
      <c r="E52" s="364"/>
      <c r="F52" s="363"/>
      <c r="G52" s="365"/>
      <c r="H52" s="363"/>
      <c r="I52" s="77">
        <f t="shared" si="11"/>
        <v>0</v>
      </c>
      <c r="J52" s="368" t="s">
        <v>16</v>
      </c>
      <c r="K52" s="219"/>
      <c r="L52" s="306"/>
      <c r="M52" s="306"/>
      <c r="N52" s="306"/>
      <c r="O52" s="306"/>
      <c r="P52" s="306"/>
      <c r="Q52" s="232">
        <f t="shared" si="9"/>
        <v>0</v>
      </c>
      <c r="R52" s="208" t="str">
        <f t="shared" si="10"/>
        <v>ok</v>
      </c>
    </row>
    <row r="53" spans="1:18" ht="12.75">
      <c r="A53" s="214"/>
      <c r="B53" s="218" t="s">
        <v>23</v>
      </c>
      <c r="C53" s="218"/>
      <c r="D53" s="215"/>
      <c r="E53" s="364"/>
      <c r="F53" s="363"/>
      <c r="G53" s="365"/>
      <c r="H53" s="363"/>
      <c r="I53" s="77">
        <f t="shared" si="11"/>
        <v>0</v>
      </c>
      <c r="J53" s="368" t="s">
        <v>16</v>
      </c>
      <c r="K53" s="219"/>
      <c r="L53" s="306"/>
      <c r="M53" s="306"/>
      <c r="N53" s="306"/>
      <c r="O53" s="306"/>
      <c r="P53" s="306"/>
      <c r="Q53" s="232">
        <f t="shared" si="9"/>
        <v>0</v>
      </c>
      <c r="R53" s="208" t="str">
        <f t="shared" si="10"/>
        <v>ok</v>
      </c>
    </row>
    <row r="54" spans="1:18" ht="12.75">
      <c r="A54" s="214"/>
      <c r="B54" s="218" t="s">
        <v>199</v>
      </c>
      <c r="C54" s="218"/>
      <c r="D54" s="215" t="s">
        <v>281</v>
      </c>
      <c r="E54" s="364"/>
      <c r="F54" s="363"/>
      <c r="G54" s="365"/>
      <c r="H54" s="363"/>
      <c r="I54" s="77">
        <f t="shared" si="11"/>
        <v>0</v>
      </c>
      <c r="J54" s="368" t="s">
        <v>16</v>
      </c>
      <c r="K54" s="219"/>
      <c r="L54" s="306"/>
      <c r="M54" s="306"/>
      <c r="N54" s="306"/>
      <c r="O54" s="306"/>
      <c r="P54" s="306"/>
      <c r="Q54" s="232">
        <f t="shared" si="9"/>
        <v>0</v>
      </c>
      <c r="R54" s="208" t="str">
        <f t="shared" si="10"/>
        <v>ok</v>
      </c>
    </row>
    <row r="55" spans="1:18" ht="12.75">
      <c r="A55" s="96"/>
      <c r="B55" s="76"/>
      <c r="C55" s="76"/>
      <c r="D55" s="76"/>
      <c r="E55" s="76"/>
      <c r="F55" s="77"/>
      <c r="G55" s="85"/>
      <c r="H55" s="77"/>
      <c r="I55" s="77"/>
      <c r="J55" s="321"/>
      <c r="K55" s="488"/>
      <c r="L55" s="232"/>
      <c r="M55" s="232"/>
      <c r="N55" s="232"/>
      <c r="O55" s="232"/>
      <c r="P55" s="232"/>
      <c r="Q55" s="232"/>
      <c r="R55" s="352"/>
    </row>
    <row r="56" spans="1:18" ht="12.75">
      <c r="A56" s="68"/>
      <c r="B56" s="79" t="s">
        <v>25</v>
      </c>
      <c r="C56" s="79"/>
      <c r="D56" s="80" t="s">
        <v>202</v>
      </c>
      <c r="E56" s="80"/>
      <c r="F56" s="70"/>
      <c r="G56" s="71"/>
      <c r="H56" s="77"/>
      <c r="I56" s="83">
        <f>SUM(I41:I55)</f>
        <v>0</v>
      </c>
      <c r="J56" s="72"/>
      <c r="K56" s="109"/>
      <c r="L56" s="83">
        <f>SUM(L41:L55)</f>
        <v>0</v>
      </c>
      <c r="M56" s="83">
        <f>SUM(M41:M55)</f>
        <v>0</v>
      </c>
      <c r="N56" s="83">
        <f>SUM(N41:N55)</f>
        <v>0</v>
      </c>
      <c r="O56" s="83">
        <f>SUM(O41:O55)</f>
        <v>0</v>
      </c>
      <c r="P56" s="83">
        <f>SUM(P41:P55)</f>
        <v>0</v>
      </c>
      <c r="Q56" s="31">
        <f>SUM(L56:P56)</f>
        <v>0</v>
      </c>
      <c r="R56" s="207" t="str">
        <f>IF(Q56-I56=0,"ok","error")</f>
        <v>ok</v>
      </c>
    </row>
    <row r="57" spans="1:18" ht="12.75">
      <c r="A57" s="68"/>
      <c r="B57" s="84" t="s">
        <v>26</v>
      </c>
      <c r="C57" s="84"/>
      <c r="D57" s="84" t="s">
        <v>111</v>
      </c>
      <c r="E57" s="78"/>
      <c r="F57" s="70"/>
      <c r="G57" s="71"/>
      <c r="H57" s="77"/>
      <c r="I57" s="70"/>
      <c r="J57" s="72"/>
      <c r="K57" s="109"/>
      <c r="L57" s="118"/>
      <c r="M57" s="118"/>
      <c r="N57" s="118"/>
      <c r="O57" s="118"/>
      <c r="P57" s="118"/>
      <c r="Q57" s="118"/>
      <c r="R57" s="206"/>
    </row>
    <row r="58" spans="1:18" ht="12.75">
      <c r="A58" s="68"/>
      <c r="B58" s="78"/>
      <c r="C58" s="78"/>
      <c r="D58" s="69"/>
      <c r="E58" s="69"/>
      <c r="F58" s="70"/>
      <c r="G58" s="71"/>
      <c r="H58" s="77"/>
      <c r="I58" s="70"/>
      <c r="J58" s="72"/>
      <c r="K58" s="109"/>
      <c r="L58" s="118"/>
      <c r="M58" s="118"/>
      <c r="N58" s="118"/>
      <c r="O58" s="118"/>
      <c r="P58" s="118"/>
      <c r="Q58" s="118"/>
      <c r="R58" s="206"/>
    </row>
    <row r="59" spans="1:18" ht="12.75">
      <c r="A59" s="382">
        <v>5</v>
      </c>
      <c r="B59" s="59" t="s">
        <v>0</v>
      </c>
      <c r="C59" s="59"/>
      <c r="D59" s="60" t="s">
        <v>184</v>
      </c>
      <c r="E59" s="111"/>
      <c r="F59" s="61" t="s">
        <v>149</v>
      </c>
      <c r="G59" s="62" t="s">
        <v>148</v>
      </c>
      <c r="H59" s="64" t="s">
        <v>150</v>
      </c>
      <c r="I59" s="64" t="s">
        <v>151</v>
      </c>
      <c r="J59" s="65" t="s">
        <v>20</v>
      </c>
      <c r="K59" s="109"/>
      <c r="L59" s="64" t="str">
        <f aca="true" t="shared" si="12" ref="L59:R59">L7</f>
        <v>Arendus</v>
      </c>
      <c r="M59" s="497" t="str">
        <f t="shared" si="12"/>
        <v>daatum</v>
      </c>
      <c r="N59" s="497" t="str">
        <f t="shared" si="12"/>
        <v>daatum</v>
      </c>
      <c r="O59" s="497" t="str">
        <f t="shared" si="12"/>
        <v>daatum</v>
      </c>
      <c r="P59" s="497" t="str">
        <f t="shared" si="12"/>
        <v>daatum</v>
      </c>
      <c r="Q59" s="64" t="str">
        <f t="shared" si="12"/>
        <v>kokku €</v>
      </c>
      <c r="R59" s="64" t="str">
        <f t="shared" si="12"/>
        <v>kontroll</v>
      </c>
    </row>
    <row r="60" spans="1:18" ht="12.75">
      <c r="A60" s="68"/>
      <c r="B60" s="84" t="s">
        <v>27</v>
      </c>
      <c r="C60" s="84"/>
      <c r="D60" s="84" t="s">
        <v>116</v>
      </c>
      <c r="E60" s="78"/>
      <c r="F60" s="70"/>
      <c r="G60" s="71"/>
      <c r="H60" s="77"/>
      <c r="I60" s="70"/>
      <c r="J60" s="72"/>
      <c r="K60" s="109"/>
      <c r="L60" s="118"/>
      <c r="M60" s="118"/>
      <c r="N60" s="118"/>
      <c r="O60" s="118"/>
      <c r="P60" s="118"/>
      <c r="Q60" s="118"/>
      <c r="R60" s="206"/>
    </row>
    <row r="61" spans="1:18" ht="12.75">
      <c r="A61" s="68"/>
      <c r="B61" s="78"/>
      <c r="C61" s="78"/>
      <c r="D61" s="69"/>
      <c r="E61" s="69"/>
      <c r="F61" s="70"/>
      <c r="G61" s="71"/>
      <c r="H61" s="77"/>
      <c r="I61" s="70"/>
      <c r="J61" s="72"/>
      <c r="K61" s="109"/>
      <c r="L61" s="118"/>
      <c r="M61" s="118"/>
      <c r="N61" s="118"/>
      <c r="O61" s="118"/>
      <c r="P61" s="118"/>
      <c r="Q61" s="118"/>
      <c r="R61" s="206"/>
    </row>
    <row r="62" spans="1:18" ht="12.75">
      <c r="A62" s="68"/>
      <c r="B62" s="78" t="s">
        <v>239</v>
      </c>
      <c r="C62" s="78"/>
      <c r="D62" s="69" t="s">
        <v>284</v>
      </c>
      <c r="E62" s="69"/>
      <c r="F62" s="70"/>
      <c r="G62" s="71"/>
      <c r="H62" s="77"/>
      <c r="I62" s="70">
        <f>SUMIF($J$8:$J$55,"x",I8:I55)</f>
        <v>0</v>
      </c>
      <c r="J62" s="72"/>
      <c r="K62" s="109"/>
      <c r="L62" s="363"/>
      <c r="M62" s="70">
        <f>SUMIF($J$8:$J$55,"x",M8:M55)</f>
        <v>0</v>
      </c>
      <c r="N62" s="70">
        <f>SUMIF($J$8:$J$55,"x",N8:N55)</f>
        <v>0</v>
      </c>
      <c r="O62" s="70">
        <f>SUMIF($J$8:$J$55,"x",O8:O55)</f>
        <v>0</v>
      </c>
      <c r="P62" s="70">
        <f>SUMIF($J$8:$J$55,"x",P8:P55)</f>
        <v>0</v>
      </c>
      <c r="Q62" s="118">
        <f>SUM(L62:P62)</f>
        <v>0</v>
      </c>
      <c r="R62" s="208" t="str">
        <f>IF(Q62-I62=0,"ok","error")</f>
        <v>ok</v>
      </c>
    </row>
    <row r="63" spans="1:18" ht="12.75">
      <c r="A63" s="68"/>
      <c r="B63" s="78"/>
      <c r="C63" s="78"/>
      <c r="D63" s="69" t="s">
        <v>372</v>
      </c>
      <c r="E63" s="69"/>
      <c r="F63" s="70"/>
      <c r="G63" s="71"/>
      <c r="H63" s="77"/>
      <c r="I63" s="70">
        <f>SUMIF($J$70:$J$236,"x",I70:I236)</f>
        <v>0</v>
      </c>
      <c r="J63" s="72"/>
      <c r="K63" s="109"/>
      <c r="L63" s="363"/>
      <c r="M63" s="70">
        <f>SUMIF($J$70:$J$236,"x",M70:M236)</f>
        <v>0</v>
      </c>
      <c r="N63" s="70">
        <f>SUMIF($J$70:$J$236,"x",N70:N236)</f>
        <v>0</v>
      </c>
      <c r="O63" s="70">
        <f>SUMIF($J$70:$J$236,"x",O70:O236)</f>
        <v>0</v>
      </c>
      <c r="P63" s="70">
        <f>SUMIF($J$70:$J$236,"x",P70:P236)</f>
        <v>0</v>
      </c>
      <c r="Q63" s="118">
        <f>SUM(L63:P63)</f>
        <v>0</v>
      </c>
      <c r="R63" s="208" t="str">
        <f>IF(Q63-I63=0,"ok","error")</f>
        <v>ok</v>
      </c>
    </row>
    <row r="64" spans="1:18" ht="12.75">
      <c r="A64" s="68"/>
      <c r="B64" s="69" t="s">
        <v>11</v>
      </c>
      <c r="C64" s="69"/>
      <c r="D64" s="69" t="s">
        <v>118</v>
      </c>
      <c r="E64" s="69"/>
      <c r="F64" s="70"/>
      <c r="G64" s="71"/>
      <c r="H64" s="77"/>
      <c r="I64" s="70">
        <f>SUM(I62:I63)</f>
        <v>0</v>
      </c>
      <c r="J64" s="72"/>
      <c r="K64" s="109"/>
      <c r="L64" s="118">
        <f>SUM(L62:L63)</f>
        <v>0</v>
      </c>
      <c r="M64" s="118">
        <f>SUM(M62:M63)</f>
        <v>0</v>
      </c>
      <c r="N64" s="118">
        <f>SUM(N62:N63)</f>
        <v>0</v>
      </c>
      <c r="O64" s="118">
        <f>SUM(O62:O63)</f>
        <v>0</v>
      </c>
      <c r="P64" s="118">
        <f>SUM(P62:P63)</f>
        <v>0</v>
      </c>
      <c r="Q64" s="118">
        <f>SUM(L64:P64)</f>
        <v>0</v>
      </c>
      <c r="R64" s="208" t="str">
        <f>IF(Q64-I64=0,"ok","error")</f>
        <v>ok</v>
      </c>
    </row>
    <row r="65" spans="1:18" ht="12.75">
      <c r="A65" s="68"/>
      <c r="B65" s="78"/>
      <c r="C65" s="78"/>
      <c r="D65" s="69"/>
      <c r="E65" s="69"/>
      <c r="F65" s="70"/>
      <c r="G65" s="71"/>
      <c r="H65" s="77"/>
      <c r="I65" s="70"/>
      <c r="J65" s="72"/>
      <c r="K65" s="109"/>
      <c r="L65" s="118"/>
      <c r="M65" s="118"/>
      <c r="N65" s="118"/>
      <c r="O65" s="118"/>
      <c r="P65" s="118"/>
      <c r="Q65" s="118"/>
      <c r="R65" s="206"/>
    </row>
    <row r="66" spans="1:18" ht="12.75">
      <c r="A66" s="68"/>
      <c r="B66" s="79" t="s">
        <v>28</v>
      </c>
      <c r="C66" s="79"/>
      <c r="D66" s="80" t="s">
        <v>117</v>
      </c>
      <c r="E66" s="80"/>
      <c r="F66" s="148">
        <v>0.338</v>
      </c>
      <c r="G66" s="71"/>
      <c r="H66" s="77"/>
      <c r="I66" s="90">
        <f>ROUND(I64*$F$66,0)</f>
        <v>0</v>
      </c>
      <c r="J66" s="72"/>
      <c r="K66" s="109"/>
      <c r="L66" s="90">
        <f>L64*$F$66</f>
        <v>0</v>
      </c>
      <c r="M66" s="90">
        <f>M64*$F$66</f>
        <v>0</v>
      </c>
      <c r="N66" s="90">
        <f>N64*$F$66</f>
        <v>0</v>
      </c>
      <c r="O66" s="90">
        <f>O64*$F$66</f>
        <v>0</v>
      </c>
      <c r="P66" s="90">
        <f>P64*$F$66</f>
        <v>0</v>
      </c>
      <c r="Q66" s="31">
        <f>ROUND(SUM(L66:P66),0)</f>
        <v>0</v>
      </c>
      <c r="R66" s="207" t="str">
        <f>IF(Q66-I66=0,"ok","error")</f>
        <v>ok</v>
      </c>
    </row>
    <row r="67" spans="1:18" ht="12.75">
      <c r="A67" s="68"/>
      <c r="B67" s="78"/>
      <c r="C67" s="78"/>
      <c r="D67" s="69"/>
      <c r="E67" s="69"/>
      <c r="F67" s="70"/>
      <c r="G67" s="71"/>
      <c r="H67" s="77"/>
      <c r="I67" s="70"/>
      <c r="J67" s="72"/>
      <c r="K67" s="109"/>
      <c r="L67" s="118"/>
      <c r="M67" s="118"/>
      <c r="N67" s="118"/>
      <c r="O67" s="118"/>
      <c r="P67" s="118"/>
      <c r="Q67" s="118"/>
      <c r="R67" s="206"/>
    </row>
    <row r="68" spans="1:18" ht="12.75">
      <c r="A68" s="382">
        <v>6</v>
      </c>
      <c r="B68" s="59" t="s">
        <v>203</v>
      </c>
      <c r="C68" s="59"/>
      <c r="D68" s="60" t="s">
        <v>185</v>
      </c>
      <c r="E68" s="111"/>
      <c r="F68" s="61" t="s">
        <v>149</v>
      </c>
      <c r="G68" s="62" t="s">
        <v>148</v>
      </c>
      <c r="H68" s="64" t="s">
        <v>150</v>
      </c>
      <c r="I68" s="64" t="s">
        <v>151</v>
      </c>
      <c r="J68" s="65" t="s">
        <v>20</v>
      </c>
      <c r="K68" s="109"/>
      <c r="L68" s="64" t="str">
        <f aca="true" t="shared" si="13" ref="L68:R68">L7</f>
        <v>Arendus</v>
      </c>
      <c r="M68" s="497" t="str">
        <f t="shared" si="13"/>
        <v>daatum</v>
      </c>
      <c r="N68" s="497" t="str">
        <f t="shared" si="13"/>
        <v>daatum</v>
      </c>
      <c r="O68" s="497" t="str">
        <f t="shared" si="13"/>
        <v>daatum</v>
      </c>
      <c r="P68" s="497" t="str">
        <f t="shared" si="13"/>
        <v>daatum</v>
      </c>
      <c r="Q68" s="64" t="str">
        <f t="shared" si="13"/>
        <v>kokku €</v>
      </c>
      <c r="R68" s="64" t="str">
        <f t="shared" si="13"/>
        <v>kontroll</v>
      </c>
    </row>
    <row r="69" spans="1:18" ht="12.75">
      <c r="A69" s="96"/>
      <c r="B69" s="75"/>
      <c r="C69" s="75"/>
      <c r="D69" s="76"/>
      <c r="E69" s="76"/>
      <c r="F69" s="77"/>
      <c r="G69" s="85"/>
      <c r="H69" s="77"/>
      <c r="I69" s="77"/>
      <c r="J69" s="321"/>
      <c r="K69" s="488"/>
      <c r="L69" s="232"/>
      <c r="M69" s="232"/>
      <c r="N69" s="232"/>
      <c r="O69" s="232"/>
      <c r="P69" s="232"/>
      <c r="Q69" s="232"/>
      <c r="R69" s="352"/>
    </row>
    <row r="70" spans="1:18" ht="12.75">
      <c r="A70" s="214"/>
      <c r="B70" s="218" t="s">
        <v>29</v>
      </c>
      <c r="C70" s="218"/>
      <c r="D70" s="215" t="s">
        <v>119</v>
      </c>
      <c r="E70" s="364"/>
      <c r="F70" s="363"/>
      <c r="G70" s="365"/>
      <c r="H70" s="363"/>
      <c r="I70" s="77">
        <f aca="true" t="shared" si="14" ref="I70:I75">F70*H70</f>
        <v>0</v>
      </c>
      <c r="J70" s="336"/>
      <c r="K70" s="219"/>
      <c r="L70" s="306"/>
      <c r="M70" s="306"/>
      <c r="N70" s="306"/>
      <c r="O70" s="306"/>
      <c r="P70" s="306"/>
      <c r="Q70" s="232">
        <f aca="true" t="shared" si="15" ref="Q70:Q75">SUM(L70:P70)</f>
        <v>0</v>
      </c>
      <c r="R70" s="208" t="str">
        <f aca="true" t="shared" si="16" ref="R70:R75">IF(Q70-I70=0,"ok","error")</f>
        <v>ok</v>
      </c>
    </row>
    <row r="71" spans="1:18" ht="12.75">
      <c r="A71" s="214"/>
      <c r="B71" s="218" t="s">
        <v>30</v>
      </c>
      <c r="C71" s="218"/>
      <c r="D71" s="215" t="s">
        <v>125</v>
      </c>
      <c r="E71" s="364"/>
      <c r="F71" s="363"/>
      <c r="G71" s="365"/>
      <c r="H71" s="363"/>
      <c r="I71" s="77">
        <f t="shared" si="14"/>
        <v>0</v>
      </c>
      <c r="J71" s="336"/>
      <c r="K71" s="219"/>
      <c r="L71" s="306"/>
      <c r="M71" s="306"/>
      <c r="N71" s="306"/>
      <c r="O71" s="306"/>
      <c r="P71" s="306"/>
      <c r="Q71" s="232">
        <f t="shared" si="15"/>
        <v>0</v>
      </c>
      <c r="R71" s="208" t="str">
        <f t="shared" si="16"/>
        <v>ok</v>
      </c>
    </row>
    <row r="72" spans="1:18" ht="12.75">
      <c r="A72" s="214"/>
      <c r="B72" s="218" t="s">
        <v>204</v>
      </c>
      <c r="C72" s="218"/>
      <c r="D72" s="215" t="s">
        <v>205</v>
      </c>
      <c r="E72" s="364"/>
      <c r="F72" s="363"/>
      <c r="G72" s="365"/>
      <c r="H72" s="363"/>
      <c r="I72" s="77">
        <f t="shared" si="14"/>
        <v>0</v>
      </c>
      <c r="J72" s="336"/>
      <c r="K72" s="219"/>
      <c r="L72" s="306"/>
      <c r="M72" s="306"/>
      <c r="N72" s="306"/>
      <c r="O72" s="306"/>
      <c r="P72" s="306"/>
      <c r="Q72" s="232">
        <f t="shared" si="15"/>
        <v>0</v>
      </c>
      <c r="R72" s="208" t="str">
        <f t="shared" si="16"/>
        <v>ok</v>
      </c>
    </row>
    <row r="73" spans="1:18" ht="12.75">
      <c r="A73" s="214"/>
      <c r="B73" s="218" t="s">
        <v>31</v>
      </c>
      <c r="C73" s="218"/>
      <c r="D73" s="215" t="s">
        <v>120</v>
      </c>
      <c r="E73" s="364"/>
      <c r="F73" s="363"/>
      <c r="G73" s="365"/>
      <c r="H73" s="363"/>
      <c r="I73" s="77">
        <f t="shared" si="14"/>
        <v>0</v>
      </c>
      <c r="J73" s="336"/>
      <c r="K73" s="219"/>
      <c r="L73" s="306"/>
      <c r="M73" s="306"/>
      <c r="N73" s="306"/>
      <c r="O73" s="306"/>
      <c r="P73" s="306"/>
      <c r="Q73" s="232">
        <f t="shared" si="15"/>
        <v>0</v>
      </c>
      <c r="R73" s="208" t="str">
        <f t="shared" si="16"/>
        <v>ok</v>
      </c>
    </row>
    <row r="74" spans="1:18" ht="12.75">
      <c r="A74" s="214"/>
      <c r="B74" s="218"/>
      <c r="C74" s="218"/>
      <c r="D74" s="215" t="s">
        <v>154</v>
      </c>
      <c r="E74" s="364"/>
      <c r="F74" s="363"/>
      <c r="G74" s="365"/>
      <c r="H74" s="363"/>
      <c r="I74" s="77">
        <f t="shared" si="14"/>
        <v>0</v>
      </c>
      <c r="J74" s="336"/>
      <c r="K74" s="219"/>
      <c r="L74" s="306"/>
      <c r="M74" s="306"/>
      <c r="N74" s="306"/>
      <c r="O74" s="306"/>
      <c r="P74" s="306"/>
      <c r="Q74" s="232">
        <f t="shared" si="15"/>
        <v>0</v>
      </c>
      <c r="R74" s="208" t="str">
        <f t="shared" si="16"/>
        <v>ok</v>
      </c>
    </row>
    <row r="75" spans="1:18" ht="12.75">
      <c r="A75" s="214"/>
      <c r="B75" s="218" t="s">
        <v>32</v>
      </c>
      <c r="C75" s="218"/>
      <c r="D75" s="215" t="s">
        <v>121</v>
      </c>
      <c r="E75" s="364"/>
      <c r="F75" s="363"/>
      <c r="G75" s="365"/>
      <c r="H75" s="363"/>
      <c r="I75" s="77">
        <f t="shared" si="14"/>
        <v>0</v>
      </c>
      <c r="J75" s="336"/>
      <c r="K75" s="219"/>
      <c r="L75" s="306"/>
      <c r="M75" s="306"/>
      <c r="N75" s="306"/>
      <c r="O75" s="306"/>
      <c r="P75" s="306"/>
      <c r="Q75" s="232">
        <f t="shared" si="15"/>
        <v>0</v>
      </c>
      <c r="R75" s="208" t="str">
        <f t="shared" si="16"/>
        <v>ok</v>
      </c>
    </row>
    <row r="76" spans="1:18" ht="12.75">
      <c r="A76" s="96"/>
      <c r="B76" s="76"/>
      <c r="C76" s="76"/>
      <c r="D76" s="76"/>
      <c r="E76" s="76"/>
      <c r="F76" s="77"/>
      <c r="G76" s="85"/>
      <c r="H76" s="77"/>
      <c r="I76" s="77"/>
      <c r="J76" s="332"/>
      <c r="K76" s="488"/>
      <c r="L76" s="232"/>
      <c r="M76" s="232"/>
      <c r="N76" s="232"/>
      <c r="O76" s="232"/>
      <c r="P76" s="232"/>
      <c r="Q76" s="232"/>
      <c r="R76" s="352"/>
    </row>
    <row r="77" spans="1:18" ht="12.75">
      <c r="A77" s="68"/>
      <c r="B77" s="91" t="s">
        <v>206</v>
      </c>
      <c r="C77" s="91"/>
      <c r="D77" s="92" t="s">
        <v>215</v>
      </c>
      <c r="E77" s="92"/>
      <c r="F77" s="70"/>
      <c r="G77" s="71"/>
      <c r="H77" s="70"/>
      <c r="I77" s="90">
        <f>SUM(I70:I75)</f>
        <v>0</v>
      </c>
      <c r="J77" s="332"/>
      <c r="K77" s="109"/>
      <c r="L77" s="90">
        <f>SUM(L70:L75)</f>
        <v>0</v>
      </c>
      <c r="M77" s="90">
        <f>SUM(M70:M75)</f>
        <v>0</v>
      </c>
      <c r="N77" s="90">
        <f>SUM(N70:N75)</f>
        <v>0</v>
      </c>
      <c r="O77" s="90">
        <f>SUM(O70:O75)</f>
        <v>0</v>
      </c>
      <c r="P77" s="90">
        <f>SUM(P70:P75)</f>
        <v>0</v>
      </c>
      <c r="Q77" s="31">
        <f>SUM(L77:P77)</f>
        <v>0</v>
      </c>
      <c r="R77" s="207" t="str">
        <f>IF(Q77-I77=0,"ok","error")</f>
        <v>ok</v>
      </c>
    </row>
    <row r="78" spans="1:18" ht="12.75">
      <c r="A78" s="68"/>
      <c r="B78" s="69"/>
      <c r="C78" s="69"/>
      <c r="D78" s="84" t="s">
        <v>111</v>
      </c>
      <c r="E78" s="76"/>
      <c r="F78" s="70"/>
      <c r="G78" s="71"/>
      <c r="H78" s="77"/>
      <c r="I78" s="70"/>
      <c r="J78" s="332"/>
      <c r="K78" s="109"/>
      <c r="L78" s="118"/>
      <c r="M78" s="118"/>
      <c r="N78" s="118"/>
      <c r="O78" s="118"/>
      <c r="P78" s="118"/>
      <c r="Q78" s="118"/>
      <c r="R78" s="206"/>
    </row>
    <row r="79" spans="1:18" ht="12.75">
      <c r="A79" s="58">
        <v>7</v>
      </c>
      <c r="B79" s="59" t="s">
        <v>1</v>
      </c>
      <c r="C79" s="59"/>
      <c r="D79" s="60" t="s">
        <v>122</v>
      </c>
      <c r="E79" s="111"/>
      <c r="F79" s="61" t="s">
        <v>149</v>
      </c>
      <c r="G79" s="62" t="s">
        <v>148</v>
      </c>
      <c r="H79" s="64" t="s">
        <v>150</v>
      </c>
      <c r="I79" s="64" t="s">
        <v>151</v>
      </c>
      <c r="J79" s="65" t="s">
        <v>20</v>
      </c>
      <c r="K79" s="109"/>
      <c r="L79" s="64" t="str">
        <f aca="true" t="shared" si="17" ref="L79:R79">L7</f>
        <v>Arendus</v>
      </c>
      <c r="M79" s="497" t="str">
        <f t="shared" si="17"/>
        <v>daatum</v>
      </c>
      <c r="N79" s="497" t="str">
        <f t="shared" si="17"/>
        <v>daatum</v>
      </c>
      <c r="O79" s="497" t="str">
        <f t="shared" si="17"/>
        <v>daatum</v>
      </c>
      <c r="P79" s="497" t="str">
        <f t="shared" si="17"/>
        <v>daatum</v>
      </c>
      <c r="Q79" s="64" t="str">
        <f t="shared" si="17"/>
        <v>kokku €</v>
      </c>
      <c r="R79" s="64" t="str">
        <f t="shared" si="17"/>
        <v>kontroll</v>
      </c>
    </row>
    <row r="80" spans="1:18" ht="12.75">
      <c r="A80" s="96"/>
      <c r="B80" s="75"/>
      <c r="C80" s="75"/>
      <c r="D80" s="76"/>
      <c r="E80" s="76"/>
      <c r="F80" s="77"/>
      <c r="G80" s="85"/>
      <c r="H80" s="77"/>
      <c r="I80" s="77"/>
      <c r="J80" s="332"/>
      <c r="K80" s="488"/>
      <c r="L80" s="232"/>
      <c r="M80" s="232"/>
      <c r="N80" s="232"/>
      <c r="O80" s="232"/>
      <c r="P80" s="232"/>
      <c r="Q80" s="232"/>
      <c r="R80" s="352"/>
    </row>
    <row r="81" spans="1:18" ht="12.75">
      <c r="A81" s="214"/>
      <c r="B81" s="218" t="s">
        <v>207</v>
      </c>
      <c r="C81" s="215" t="s">
        <v>33</v>
      </c>
      <c r="D81" s="223" t="s">
        <v>315</v>
      </c>
      <c r="E81" s="364"/>
      <c r="F81" s="363"/>
      <c r="G81" s="365"/>
      <c r="H81" s="363"/>
      <c r="I81" s="77">
        <f aca="true" t="shared" si="18" ref="I81:I94">F81*H81</f>
        <v>0</v>
      </c>
      <c r="J81" s="224"/>
      <c r="K81" s="219"/>
      <c r="L81" s="306"/>
      <c r="M81" s="306"/>
      <c r="N81" s="306"/>
      <c r="O81" s="306"/>
      <c r="P81" s="306"/>
      <c r="Q81" s="232">
        <f aca="true" t="shared" si="19" ref="Q81:Q94">SUM(L81:P81)</f>
        <v>0</v>
      </c>
      <c r="R81" s="208" t="str">
        <f aca="true" t="shared" si="20" ref="R81:R94">IF(Q81-I81=0,"ok","error")</f>
        <v>ok</v>
      </c>
    </row>
    <row r="82" spans="1:18" ht="12.75">
      <c r="A82" s="214"/>
      <c r="B82" s="226" t="s">
        <v>34</v>
      </c>
      <c r="C82" s="215" t="s">
        <v>156</v>
      </c>
      <c r="D82" s="223" t="s">
        <v>316</v>
      </c>
      <c r="E82" s="364"/>
      <c r="F82" s="363"/>
      <c r="G82" s="365"/>
      <c r="H82" s="363"/>
      <c r="I82" s="77">
        <f t="shared" si="18"/>
        <v>0</v>
      </c>
      <c r="J82" s="224"/>
      <c r="K82" s="219"/>
      <c r="L82" s="306"/>
      <c r="M82" s="306"/>
      <c r="N82" s="306"/>
      <c r="O82" s="306"/>
      <c r="P82" s="306"/>
      <c r="Q82" s="232">
        <f t="shared" si="19"/>
        <v>0</v>
      </c>
      <c r="R82" s="208" t="str">
        <f t="shared" si="20"/>
        <v>ok</v>
      </c>
    </row>
    <row r="83" spans="1:18" ht="12.75">
      <c r="A83" s="214"/>
      <c r="B83" s="225"/>
      <c r="C83" s="215" t="s">
        <v>240</v>
      </c>
      <c r="D83" s="223" t="s">
        <v>287</v>
      </c>
      <c r="E83" s="364"/>
      <c r="F83" s="363"/>
      <c r="G83" s="365"/>
      <c r="H83" s="363"/>
      <c r="I83" s="77">
        <f t="shared" si="18"/>
        <v>0</v>
      </c>
      <c r="J83" s="224"/>
      <c r="K83" s="219"/>
      <c r="L83" s="306"/>
      <c r="M83" s="306"/>
      <c r="N83" s="306"/>
      <c r="O83" s="306"/>
      <c r="P83" s="306"/>
      <c r="Q83" s="232">
        <f t="shared" si="19"/>
        <v>0</v>
      </c>
      <c r="R83" s="208" t="str">
        <f t="shared" si="20"/>
        <v>ok</v>
      </c>
    </row>
    <row r="84" spans="1:18" ht="12.75">
      <c r="A84" s="214"/>
      <c r="B84" s="227" t="s">
        <v>208</v>
      </c>
      <c r="C84" s="215" t="s">
        <v>35</v>
      </c>
      <c r="D84" s="223" t="s">
        <v>123</v>
      </c>
      <c r="E84" s="364"/>
      <c r="F84" s="363"/>
      <c r="G84" s="365"/>
      <c r="H84" s="363"/>
      <c r="I84" s="77">
        <f t="shared" si="18"/>
        <v>0</v>
      </c>
      <c r="J84" s="224"/>
      <c r="K84" s="219"/>
      <c r="L84" s="306"/>
      <c r="M84" s="306"/>
      <c r="N84" s="306"/>
      <c r="O84" s="306"/>
      <c r="P84" s="306"/>
      <c r="Q84" s="232">
        <f t="shared" si="19"/>
        <v>0</v>
      </c>
      <c r="R84" s="208" t="str">
        <f t="shared" si="20"/>
        <v>ok</v>
      </c>
    </row>
    <row r="85" spans="1:18" ht="12.75">
      <c r="A85" s="214"/>
      <c r="B85" s="225"/>
      <c r="C85" s="215" t="s">
        <v>36</v>
      </c>
      <c r="D85" s="223" t="s">
        <v>288</v>
      </c>
      <c r="E85" s="364"/>
      <c r="F85" s="363"/>
      <c r="G85" s="365"/>
      <c r="H85" s="363"/>
      <c r="I85" s="77">
        <f t="shared" si="18"/>
        <v>0</v>
      </c>
      <c r="J85" s="224"/>
      <c r="K85" s="219"/>
      <c r="L85" s="306"/>
      <c r="M85" s="306"/>
      <c r="N85" s="306"/>
      <c r="O85" s="306"/>
      <c r="P85" s="306"/>
      <c r="Q85" s="232">
        <f t="shared" si="19"/>
        <v>0</v>
      </c>
      <c r="R85" s="208" t="str">
        <f t="shared" si="20"/>
        <v>ok</v>
      </c>
    </row>
    <row r="86" spans="1:18" ht="12.75">
      <c r="A86" s="214"/>
      <c r="B86" s="227"/>
      <c r="C86" s="215" t="s">
        <v>37</v>
      </c>
      <c r="D86" s="223"/>
      <c r="E86" s="364"/>
      <c r="F86" s="363"/>
      <c r="G86" s="365"/>
      <c r="H86" s="363"/>
      <c r="I86" s="77">
        <f t="shared" si="18"/>
        <v>0</v>
      </c>
      <c r="J86" s="224"/>
      <c r="K86" s="219"/>
      <c r="L86" s="306"/>
      <c r="M86" s="306"/>
      <c r="N86" s="306"/>
      <c r="O86" s="306"/>
      <c r="P86" s="306"/>
      <c r="Q86" s="232">
        <f t="shared" si="19"/>
        <v>0</v>
      </c>
      <c r="R86" s="208" t="str">
        <f t="shared" si="20"/>
        <v>ok</v>
      </c>
    </row>
    <row r="87" spans="1:18" ht="12.75">
      <c r="A87" s="214"/>
      <c r="B87" s="225"/>
      <c r="C87" s="215" t="s">
        <v>38</v>
      </c>
      <c r="D87" s="223" t="s">
        <v>317</v>
      </c>
      <c r="E87" s="364"/>
      <c r="F87" s="363"/>
      <c r="G87" s="365"/>
      <c r="H87" s="363"/>
      <c r="I87" s="77">
        <f t="shared" si="18"/>
        <v>0</v>
      </c>
      <c r="J87" s="224"/>
      <c r="K87" s="219"/>
      <c r="L87" s="306"/>
      <c r="M87" s="306"/>
      <c r="N87" s="306"/>
      <c r="O87" s="306"/>
      <c r="P87" s="306"/>
      <c r="Q87" s="232">
        <f t="shared" si="19"/>
        <v>0</v>
      </c>
      <c r="R87" s="208" t="str">
        <f t="shared" si="20"/>
        <v>ok</v>
      </c>
    </row>
    <row r="88" spans="1:18" ht="12.75" hidden="1">
      <c r="A88" s="214"/>
      <c r="B88" s="226"/>
      <c r="C88" s="215"/>
      <c r="D88" s="223"/>
      <c r="E88" s="364"/>
      <c r="F88" s="363"/>
      <c r="G88" s="365"/>
      <c r="H88" s="363"/>
      <c r="I88" s="77"/>
      <c r="J88" s="224"/>
      <c r="K88" s="219"/>
      <c r="L88" s="306"/>
      <c r="M88" s="306"/>
      <c r="N88" s="306"/>
      <c r="O88" s="306"/>
      <c r="P88" s="306"/>
      <c r="Q88" s="232">
        <f t="shared" si="19"/>
        <v>0</v>
      </c>
      <c r="R88" s="208" t="str">
        <f t="shared" si="20"/>
        <v>ok</v>
      </c>
    </row>
    <row r="89" spans="1:18" ht="12.75">
      <c r="A89" s="214"/>
      <c r="B89" s="225"/>
      <c r="C89" s="215"/>
      <c r="D89" s="223"/>
      <c r="E89" s="364"/>
      <c r="F89" s="363"/>
      <c r="G89" s="365"/>
      <c r="H89" s="363"/>
      <c r="I89" s="77">
        <f t="shared" si="18"/>
        <v>0</v>
      </c>
      <c r="J89" s="224"/>
      <c r="K89" s="219"/>
      <c r="L89" s="306"/>
      <c r="M89" s="306"/>
      <c r="N89" s="306"/>
      <c r="O89" s="306"/>
      <c r="P89" s="306"/>
      <c r="Q89" s="232">
        <f t="shared" si="19"/>
        <v>0</v>
      </c>
      <c r="R89" s="208" t="str">
        <f t="shared" si="20"/>
        <v>ok</v>
      </c>
    </row>
    <row r="90" spans="1:18" ht="12.75">
      <c r="A90" s="214"/>
      <c r="B90" s="227" t="s">
        <v>39</v>
      </c>
      <c r="C90" s="215"/>
      <c r="D90" s="223" t="s">
        <v>124</v>
      </c>
      <c r="E90" s="364"/>
      <c r="F90" s="363"/>
      <c r="G90" s="365"/>
      <c r="H90" s="363"/>
      <c r="I90" s="77">
        <f t="shared" si="18"/>
        <v>0</v>
      </c>
      <c r="J90" s="224"/>
      <c r="K90" s="219"/>
      <c r="L90" s="306"/>
      <c r="M90" s="306"/>
      <c r="N90" s="306"/>
      <c r="O90" s="306"/>
      <c r="P90" s="306"/>
      <c r="Q90" s="232">
        <f t="shared" si="19"/>
        <v>0</v>
      </c>
      <c r="R90" s="208" t="str">
        <f t="shared" si="20"/>
        <v>ok</v>
      </c>
    </row>
    <row r="91" spans="1:18" ht="12.75">
      <c r="A91" s="214"/>
      <c r="B91" s="225"/>
      <c r="C91" s="215"/>
      <c r="D91" s="215"/>
      <c r="E91" s="364"/>
      <c r="F91" s="363"/>
      <c r="G91" s="365"/>
      <c r="H91" s="363"/>
      <c r="I91" s="77">
        <f t="shared" si="18"/>
        <v>0</v>
      </c>
      <c r="J91" s="224"/>
      <c r="K91" s="219"/>
      <c r="L91" s="306"/>
      <c r="M91" s="306"/>
      <c r="N91" s="306"/>
      <c r="O91" s="306"/>
      <c r="P91" s="306"/>
      <c r="Q91" s="232">
        <f t="shared" si="19"/>
        <v>0</v>
      </c>
      <c r="R91" s="208" t="str">
        <f t="shared" si="20"/>
        <v>ok</v>
      </c>
    </row>
    <row r="92" spans="1:18" ht="12.75">
      <c r="A92" s="214"/>
      <c r="B92" s="227" t="s">
        <v>209</v>
      </c>
      <c r="C92" s="215"/>
      <c r="D92" s="215" t="s">
        <v>125</v>
      </c>
      <c r="E92" s="364"/>
      <c r="F92" s="363"/>
      <c r="G92" s="365"/>
      <c r="H92" s="363"/>
      <c r="I92" s="77">
        <f t="shared" si="18"/>
        <v>0</v>
      </c>
      <c r="J92" s="224"/>
      <c r="K92" s="219"/>
      <c r="L92" s="306"/>
      <c r="M92" s="306"/>
      <c r="N92" s="306"/>
      <c r="O92" s="306"/>
      <c r="P92" s="306"/>
      <c r="Q92" s="232">
        <f t="shared" si="19"/>
        <v>0</v>
      </c>
      <c r="R92" s="208" t="str">
        <f t="shared" si="20"/>
        <v>ok</v>
      </c>
    </row>
    <row r="93" spans="1:18" ht="12.75">
      <c r="A93" s="214"/>
      <c r="B93" s="225"/>
      <c r="C93" s="215"/>
      <c r="D93" s="215"/>
      <c r="E93" s="364"/>
      <c r="F93" s="363"/>
      <c r="G93" s="365"/>
      <c r="H93" s="363"/>
      <c r="I93" s="77">
        <f t="shared" si="18"/>
        <v>0</v>
      </c>
      <c r="J93" s="224"/>
      <c r="K93" s="219"/>
      <c r="L93" s="306"/>
      <c r="M93" s="306"/>
      <c r="N93" s="306"/>
      <c r="O93" s="306"/>
      <c r="P93" s="306"/>
      <c r="Q93" s="232">
        <f t="shared" si="19"/>
        <v>0</v>
      </c>
      <c r="R93" s="208" t="str">
        <f t="shared" si="20"/>
        <v>ok</v>
      </c>
    </row>
    <row r="94" spans="1:18" ht="12.75">
      <c r="A94" s="214"/>
      <c r="B94" s="227" t="s">
        <v>17</v>
      </c>
      <c r="C94" s="215"/>
      <c r="D94" s="215" t="s">
        <v>109</v>
      </c>
      <c r="E94" s="364"/>
      <c r="F94" s="363"/>
      <c r="G94" s="365"/>
      <c r="H94" s="363"/>
      <c r="I94" s="77">
        <f t="shared" si="18"/>
        <v>0</v>
      </c>
      <c r="J94" s="224"/>
      <c r="K94" s="219"/>
      <c r="L94" s="306"/>
      <c r="M94" s="306"/>
      <c r="N94" s="306"/>
      <c r="O94" s="306"/>
      <c r="P94" s="306"/>
      <c r="Q94" s="232">
        <f t="shared" si="19"/>
        <v>0</v>
      </c>
      <c r="R94" s="208" t="str">
        <f t="shared" si="20"/>
        <v>ok</v>
      </c>
    </row>
    <row r="95" spans="1:18" ht="12.75">
      <c r="A95" s="96"/>
      <c r="B95" s="94"/>
      <c r="C95" s="76"/>
      <c r="D95" s="76"/>
      <c r="E95" s="76"/>
      <c r="F95" s="77"/>
      <c r="G95" s="85"/>
      <c r="H95" s="77"/>
      <c r="I95" s="77"/>
      <c r="J95" s="332"/>
      <c r="K95" s="488"/>
      <c r="L95" s="232"/>
      <c r="M95" s="232"/>
      <c r="N95" s="232"/>
      <c r="O95" s="232"/>
      <c r="P95" s="232"/>
      <c r="Q95" s="232"/>
      <c r="R95" s="352"/>
    </row>
    <row r="96" spans="1:18" ht="12.75">
      <c r="A96" s="68"/>
      <c r="B96" s="79" t="s">
        <v>40</v>
      </c>
      <c r="C96" s="79"/>
      <c r="D96" s="80" t="s">
        <v>126</v>
      </c>
      <c r="E96" s="80"/>
      <c r="F96" s="77"/>
      <c r="G96" s="71"/>
      <c r="H96" s="70"/>
      <c r="I96" s="90">
        <f>SUM(I81:I95)</f>
        <v>0</v>
      </c>
      <c r="J96" s="113"/>
      <c r="K96" s="109"/>
      <c r="L96" s="90">
        <f>SUM(L81:L95)</f>
        <v>0</v>
      </c>
      <c r="M96" s="90">
        <f>SUM(M81:M95)</f>
        <v>0</v>
      </c>
      <c r="N96" s="90">
        <f>SUM(N81:N95)</f>
        <v>0</v>
      </c>
      <c r="O96" s="90">
        <f>SUM(O81:O95)</f>
        <v>0</v>
      </c>
      <c r="P96" s="90">
        <f>SUM(P81:P95)</f>
        <v>0</v>
      </c>
      <c r="Q96" s="31">
        <f>SUM(L96:P96)</f>
        <v>0</v>
      </c>
      <c r="R96" s="207" t="str">
        <f>IF(Q96-I96=0,"ok","error")</f>
        <v>ok</v>
      </c>
    </row>
    <row r="97" spans="1:18" ht="12.75">
      <c r="A97" s="68"/>
      <c r="B97" s="93"/>
      <c r="C97" s="93"/>
      <c r="D97" s="80"/>
      <c r="E97" s="80"/>
      <c r="F97" s="70"/>
      <c r="G97" s="71"/>
      <c r="H97" s="77"/>
      <c r="I97" s="70"/>
      <c r="J97" s="113"/>
      <c r="K97" s="109"/>
      <c r="L97" s="118"/>
      <c r="M97" s="118"/>
      <c r="N97" s="118"/>
      <c r="O97" s="118"/>
      <c r="P97" s="118"/>
      <c r="Q97" s="118"/>
      <c r="R97" s="206"/>
    </row>
    <row r="98" spans="1:18" ht="12.75">
      <c r="A98" s="382">
        <v>8</v>
      </c>
      <c r="B98" s="59" t="s">
        <v>2</v>
      </c>
      <c r="C98" s="59"/>
      <c r="D98" s="10" t="s">
        <v>319</v>
      </c>
      <c r="E98" s="114"/>
      <c r="F98" s="61" t="s">
        <v>149</v>
      </c>
      <c r="G98" s="62" t="s">
        <v>148</v>
      </c>
      <c r="H98" s="64" t="s">
        <v>150</v>
      </c>
      <c r="I98" s="64" t="s">
        <v>151</v>
      </c>
      <c r="J98" s="65" t="s">
        <v>20</v>
      </c>
      <c r="K98" s="109"/>
      <c r="L98" s="64" t="str">
        <f aca="true" t="shared" si="21" ref="L98:R98">L7</f>
        <v>Arendus</v>
      </c>
      <c r="M98" s="497" t="str">
        <f t="shared" si="21"/>
        <v>daatum</v>
      </c>
      <c r="N98" s="497" t="str">
        <f t="shared" si="21"/>
        <v>daatum</v>
      </c>
      <c r="O98" s="497" t="str">
        <f t="shared" si="21"/>
        <v>daatum</v>
      </c>
      <c r="P98" s="497" t="str">
        <f t="shared" si="21"/>
        <v>daatum</v>
      </c>
      <c r="Q98" s="64" t="str">
        <f t="shared" si="21"/>
        <v>kokku €</v>
      </c>
      <c r="R98" s="64" t="str">
        <f t="shared" si="21"/>
        <v>kontroll</v>
      </c>
    </row>
    <row r="99" spans="1:18" ht="12.75">
      <c r="A99" s="96"/>
      <c r="B99" s="94"/>
      <c r="C99" s="94"/>
      <c r="D99" s="76"/>
      <c r="E99" s="76"/>
      <c r="F99" s="77"/>
      <c r="G99" s="85"/>
      <c r="H99" s="77"/>
      <c r="I99" s="77"/>
      <c r="J99" s="332"/>
      <c r="K99" s="488"/>
      <c r="L99" s="232"/>
      <c r="M99" s="232"/>
      <c r="N99" s="232"/>
      <c r="O99" s="232"/>
      <c r="P99" s="232"/>
      <c r="Q99" s="232"/>
      <c r="R99" s="352"/>
    </row>
    <row r="100" spans="1:18" ht="12.75">
      <c r="A100" s="214"/>
      <c r="B100" s="227" t="s">
        <v>41</v>
      </c>
      <c r="C100" s="227"/>
      <c r="D100" s="215" t="s">
        <v>127</v>
      </c>
      <c r="E100" s="364"/>
      <c r="F100" s="363"/>
      <c r="G100" s="365"/>
      <c r="H100" s="363"/>
      <c r="I100" s="77">
        <f aca="true" t="shared" si="22" ref="I100:I105">F100*H100</f>
        <v>0</v>
      </c>
      <c r="J100" s="224"/>
      <c r="K100" s="219"/>
      <c r="L100" s="306"/>
      <c r="M100" s="306"/>
      <c r="N100" s="363"/>
      <c r="O100" s="306"/>
      <c r="P100" s="306"/>
      <c r="Q100" s="232">
        <f aca="true" t="shared" si="23" ref="Q100:Q105">SUM(L100:P100)</f>
        <v>0</v>
      </c>
      <c r="R100" s="208" t="str">
        <f aca="true" t="shared" si="24" ref="R100:R105">IF(Q100-I100=0,"ok","error")</f>
        <v>ok</v>
      </c>
    </row>
    <row r="101" spans="1:18" ht="12.75">
      <c r="A101" s="214"/>
      <c r="B101" s="227"/>
      <c r="C101" s="227"/>
      <c r="D101" s="215" t="s">
        <v>318</v>
      </c>
      <c r="E101" s="364"/>
      <c r="F101" s="363"/>
      <c r="G101" s="365"/>
      <c r="H101" s="363"/>
      <c r="I101" s="77">
        <f t="shared" si="22"/>
        <v>0</v>
      </c>
      <c r="J101" s="224"/>
      <c r="K101" s="219"/>
      <c r="L101" s="306"/>
      <c r="M101" s="306"/>
      <c r="N101" s="363"/>
      <c r="O101" s="306"/>
      <c r="P101" s="306"/>
      <c r="Q101" s="232">
        <f t="shared" si="23"/>
        <v>0</v>
      </c>
      <c r="R101" s="208" t="str">
        <f t="shared" si="24"/>
        <v>ok</v>
      </c>
    </row>
    <row r="102" spans="1:18" ht="12.75">
      <c r="A102" s="214"/>
      <c r="B102" s="227"/>
      <c r="C102" s="227"/>
      <c r="D102" s="215" t="s">
        <v>129</v>
      </c>
      <c r="E102" s="364"/>
      <c r="F102" s="363"/>
      <c r="G102" s="365"/>
      <c r="H102" s="363"/>
      <c r="I102" s="77">
        <f t="shared" si="22"/>
        <v>0</v>
      </c>
      <c r="J102" s="224"/>
      <c r="K102" s="219"/>
      <c r="L102" s="306"/>
      <c r="M102" s="306"/>
      <c r="N102" s="363"/>
      <c r="O102" s="306"/>
      <c r="P102" s="306"/>
      <c r="Q102" s="232">
        <f t="shared" si="23"/>
        <v>0</v>
      </c>
      <c r="R102" s="208" t="str">
        <f t="shared" si="24"/>
        <v>ok</v>
      </c>
    </row>
    <row r="103" spans="1:18" ht="12.75">
      <c r="A103" s="214"/>
      <c r="B103" s="227" t="s">
        <v>42</v>
      </c>
      <c r="C103" s="227"/>
      <c r="D103" s="215" t="s">
        <v>128</v>
      </c>
      <c r="E103" s="364"/>
      <c r="F103" s="363"/>
      <c r="G103" s="365"/>
      <c r="H103" s="363"/>
      <c r="I103" s="77">
        <f t="shared" si="22"/>
        <v>0</v>
      </c>
      <c r="J103" s="224"/>
      <c r="K103" s="219"/>
      <c r="L103" s="306"/>
      <c r="M103" s="306"/>
      <c r="N103" s="363"/>
      <c r="O103" s="306"/>
      <c r="P103" s="306"/>
      <c r="Q103" s="232">
        <f t="shared" si="23"/>
        <v>0</v>
      </c>
      <c r="R103" s="208" t="str">
        <f t="shared" si="24"/>
        <v>ok</v>
      </c>
    </row>
    <row r="104" spans="1:18" ht="12.75">
      <c r="A104" s="214"/>
      <c r="B104" s="227"/>
      <c r="C104" s="227"/>
      <c r="D104" s="215"/>
      <c r="E104" s="364"/>
      <c r="F104" s="363"/>
      <c r="G104" s="365"/>
      <c r="H104" s="363"/>
      <c r="I104" s="77">
        <f t="shared" si="22"/>
        <v>0</v>
      </c>
      <c r="J104" s="224"/>
      <c r="K104" s="219"/>
      <c r="L104" s="306"/>
      <c r="M104" s="306"/>
      <c r="N104" s="306"/>
      <c r="O104" s="306"/>
      <c r="P104" s="306"/>
      <c r="Q104" s="232">
        <f t="shared" si="23"/>
        <v>0</v>
      </c>
      <c r="R104" s="208" t="str">
        <f t="shared" si="24"/>
        <v>ok</v>
      </c>
    </row>
    <row r="105" spans="1:18" ht="12.75">
      <c r="A105" s="214"/>
      <c r="B105" s="227" t="s">
        <v>43</v>
      </c>
      <c r="C105" s="227"/>
      <c r="D105" s="215" t="s">
        <v>109</v>
      </c>
      <c r="E105" s="364"/>
      <c r="F105" s="363"/>
      <c r="G105" s="365"/>
      <c r="H105" s="363"/>
      <c r="I105" s="77">
        <f t="shared" si="22"/>
        <v>0</v>
      </c>
      <c r="J105" s="224"/>
      <c r="K105" s="219"/>
      <c r="L105" s="306"/>
      <c r="M105" s="306"/>
      <c r="N105" s="306"/>
      <c r="O105" s="306"/>
      <c r="P105" s="306"/>
      <c r="Q105" s="232">
        <f t="shared" si="23"/>
        <v>0</v>
      </c>
      <c r="R105" s="208" t="str">
        <f t="shared" si="24"/>
        <v>ok</v>
      </c>
    </row>
    <row r="106" spans="1:18" ht="12.75">
      <c r="A106" s="96"/>
      <c r="B106" s="95"/>
      <c r="C106" s="95"/>
      <c r="D106" s="76"/>
      <c r="E106" s="76"/>
      <c r="F106" s="77"/>
      <c r="G106" s="85"/>
      <c r="H106" s="77"/>
      <c r="I106" s="77"/>
      <c r="J106" s="332"/>
      <c r="K106" s="488"/>
      <c r="L106" s="232"/>
      <c r="M106" s="232"/>
      <c r="N106" s="232"/>
      <c r="O106" s="232"/>
      <c r="P106" s="232"/>
      <c r="Q106" s="232"/>
      <c r="R106" s="352"/>
    </row>
    <row r="107" spans="1:18" ht="12.75">
      <c r="A107" s="68"/>
      <c r="B107" s="79" t="s">
        <v>44</v>
      </c>
      <c r="C107" s="79"/>
      <c r="D107" s="80" t="s">
        <v>320</v>
      </c>
      <c r="E107" s="80"/>
      <c r="F107" s="70"/>
      <c r="G107" s="71"/>
      <c r="H107" s="77"/>
      <c r="I107" s="83">
        <f>SUM(I100:I106)</f>
        <v>0</v>
      </c>
      <c r="J107" s="113"/>
      <c r="K107" s="109"/>
      <c r="L107" s="83">
        <f>SUM(L100:L106)</f>
        <v>0</v>
      </c>
      <c r="M107" s="83">
        <f>SUM(M100:M106)</f>
        <v>0</v>
      </c>
      <c r="N107" s="83">
        <f>SUM(N100:N106)</f>
        <v>0</v>
      </c>
      <c r="O107" s="83">
        <f>SUM(O100:O106)</f>
        <v>0</v>
      </c>
      <c r="P107" s="83">
        <f>SUM(P100:P106)</f>
        <v>0</v>
      </c>
      <c r="Q107" s="31">
        <f>SUM(L107:P107)</f>
        <v>0</v>
      </c>
      <c r="R107" s="207" t="str">
        <f>IF(Q107-I107=0,"ok","error")</f>
        <v>ok</v>
      </c>
    </row>
    <row r="108" spans="1:18" ht="12.75">
      <c r="A108" s="68"/>
      <c r="B108" s="79"/>
      <c r="C108" s="79"/>
      <c r="D108" s="80"/>
      <c r="E108" s="80"/>
      <c r="F108" s="70"/>
      <c r="G108" s="71"/>
      <c r="H108" s="77"/>
      <c r="I108" s="83"/>
      <c r="J108" s="113"/>
      <c r="K108" s="109"/>
      <c r="L108" s="83"/>
      <c r="M108" s="83"/>
      <c r="N108" s="83"/>
      <c r="O108" s="83"/>
      <c r="P108" s="83"/>
      <c r="Q108" s="31"/>
      <c r="R108" s="207"/>
    </row>
    <row r="109" spans="1:18" ht="12.75">
      <c r="A109" s="382">
        <v>9</v>
      </c>
      <c r="B109" s="59" t="s">
        <v>2</v>
      </c>
      <c r="C109" s="59"/>
      <c r="D109" s="60" t="s">
        <v>285</v>
      </c>
      <c r="E109" s="114"/>
      <c r="F109" s="61" t="s">
        <v>149</v>
      </c>
      <c r="G109" s="62" t="s">
        <v>148</v>
      </c>
      <c r="H109" s="64" t="s">
        <v>150</v>
      </c>
      <c r="I109" s="64" t="s">
        <v>151</v>
      </c>
      <c r="J109" s="65" t="s">
        <v>20</v>
      </c>
      <c r="K109" s="109"/>
      <c r="L109" s="64" t="str">
        <f aca="true" t="shared" si="25" ref="L109:R109">L7</f>
        <v>Arendus</v>
      </c>
      <c r="M109" s="497" t="str">
        <f t="shared" si="25"/>
        <v>daatum</v>
      </c>
      <c r="N109" s="497" t="str">
        <f t="shared" si="25"/>
        <v>daatum</v>
      </c>
      <c r="O109" s="497" t="str">
        <f t="shared" si="25"/>
        <v>daatum</v>
      </c>
      <c r="P109" s="497" t="str">
        <f t="shared" si="25"/>
        <v>daatum</v>
      </c>
      <c r="Q109" s="64" t="str">
        <f t="shared" si="25"/>
        <v>kokku €</v>
      </c>
      <c r="R109" s="64" t="str">
        <f t="shared" si="25"/>
        <v>kontroll</v>
      </c>
    </row>
    <row r="110" spans="1:18" ht="12.75">
      <c r="A110" s="68"/>
      <c r="B110" s="79"/>
      <c r="C110" s="79"/>
      <c r="D110" s="80"/>
      <c r="E110" s="80"/>
      <c r="F110" s="70"/>
      <c r="G110" s="71"/>
      <c r="H110" s="77"/>
      <c r="I110" s="83"/>
      <c r="J110" s="113"/>
      <c r="K110" s="109"/>
      <c r="L110" s="83"/>
      <c r="M110" s="83"/>
      <c r="N110" s="83"/>
      <c r="O110" s="83"/>
      <c r="P110" s="83"/>
      <c r="Q110" s="31"/>
      <c r="R110" s="207"/>
    </row>
    <row r="111" spans="1:18" ht="12.75">
      <c r="A111" s="68"/>
      <c r="B111" s="79"/>
      <c r="C111" s="79"/>
      <c r="D111" s="394" t="s">
        <v>285</v>
      </c>
      <c r="E111" s="364"/>
      <c r="F111" s="363"/>
      <c r="G111" s="365"/>
      <c r="H111" s="363"/>
      <c r="I111" s="77">
        <f>F111*H111</f>
        <v>0</v>
      </c>
      <c r="J111" s="113"/>
      <c r="K111" s="109"/>
      <c r="L111" s="306"/>
      <c r="M111" s="306"/>
      <c r="N111" s="306"/>
      <c r="O111" s="306"/>
      <c r="P111" s="306"/>
      <c r="Q111" s="232">
        <f>SUM(L111:P111)</f>
        <v>0</v>
      </c>
      <c r="R111" s="208" t="str">
        <f>IF(Q111-I111=0,"ok","error")</f>
        <v>ok</v>
      </c>
    </row>
    <row r="112" spans="1:18" ht="12.75">
      <c r="A112" s="68"/>
      <c r="B112" s="79"/>
      <c r="C112" s="79"/>
      <c r="D112" s="80"/>
      <c r="E112" s="80"/>
      <c r="F112" s="70"/>
      <c r="G112" s="71"/>
      <c r="H112" s="77"/>
      <c r="I112" s="83"/>
      <c r="J112" s="113"/>
      <c r="K112" s="109"/>
      <c r="L112" s="83"/>
      <c r="M112" s="83"/>
      <c r="N112" s="83"/>
      <c r="O112" s="83"/>
      <c r="P112" s="83"/>
      <c r="Q112" s="31"/>
      <c r="R112" s="207"/>
    </row>
    <row r="113" spans="1:18" ht="12.75">
      <c r="A113" s="68"/>
      <c r="B113" s="79" t="s">
        <v>44</v>
      </c>
      <c r="C113" s="79"/>
      <c r="D113" s="80" t="s">
        <v>286</v>
      </c>
      <c r="E113" s="80"/>
      <c r="F113" s="70"/>
      <c r="G113" s="71"/>
      <c r="H113" s="77"/>
      <c r="I113" s="83">
        <f>SUM(I111:I112)</f>
        <v>0</v>
      </c>
      <c r="J113" s="113"/>
      <c r="K113" s="109"/>
      <c r="L113" s="83">
        <f>SUM(L111:L112)</f>
        <v>0</v>
      </c>
      <c r="M113" s="83">
        <f>SUM(M111:M112)</f>
        <v>0</v>
      </c>
      <c r="N113" s="83">
        <f>SUM(N111:N112)</f>
        <v>0</v>
      </c>
      <c r="O113" s="83">
        <f>SUM(O111:O112)</f>
        <v>0</v>
      </c>
      <c r="P113" s="83">
        <f>SUM(P111:P112)</f>
        <v>0</v>
      </c>
      <c r="Q113" s="31">
        <f>SUM(L113:P113)</f>
        <v>0</v>
      </c>
      <c r="R113" s="207" t="str">
        <f>IF(Q113-I113=0,"ok","error")</f>
        <v>ok</v>
      </c>
    </row>
    <row r="114" spans="1:18" ht="12.75">
      <c r="A114" s="68"/>
      <c r="B114" s="93"/>
      <c r="C114" s="93"/>
      <c r="D114" s="69"/>
      <c r="E114" s="69"/>
      <c r="F114" s="70"/>
      <c r="G114" s="71"/>
      <c r="H114" s="70"/>
      <c r="I114" s="70"/>
      <c r="J114" s="113"/>
      <c r="K114" s="109"/>
      <c r="L114" s="118"/>
      <c r="M114" s="118"/>
      <c r="N114" s="118"/>
      <c r="O114" s="118"/>
      <c r="P114" s="118"/>
      <c r="Q114" s="118"/>
      <c r="R114" s="206"/>
    </row>
    <row r="115" spans="1:18" ht="12.75">
      <c r="A115" s="382">
        <v>10</v>
      </c>
      <c r="B115" s="59" t="s">
        <v>3</v>
      </c>
      <c r="C115" s="59"/>
      <c r="D115" s="10" t="s">
        <v>187</v>
      </c>
      <c r="E115" s="114"/>
      <c r="F115" s="61" t="s">
        <v>149</v>
      </c>
      <c r="G115" s="62" t="s">
        <v>148</v>
      </c>
      <c r="H115" s="64" t="s">
        <v>150</v>
      </c>
      <c r="I115" s="64" t="s">
        <v>151</v>
      </c>
      <c r="J115" s="65" t="s">
        <v>20</v>
      </c>
      <c r="K115" s="109"/>
      <c r="L115" s="64" t="str">
        <f aca="true" t="shared" si="26" ref="L115:R115">L7</f>
        <v>Arendus</v>
      </c>
      <c r="M115" s="497" t="str">
        <f t="shared" si="26"/>
        <v>daatum</v>
      </c>
      <c r="N115" s="497" t="str">
        <f t="shared" si="26"/>
        <v>daatum</v>
      </c>
      <c r="O115" s="497" t="str">
        <f t="shared" si="26"/>
        <v>daatum</v>
      </c>
      <c r="P115" s="497" t="str">
        <f t="shared" si="26"/>
        <v>daatum</v>
      </c>
      <c r="Q115" s="64" t="str">
        <f t="shared" si="26"/>
        <v>kokku €</v>
      </c>
      <c r="R115" s="64" t="str">
        <f t="shared" si="26"/>
        <v>kontroll</v>
      </c>
    </row>
    <row r="116" spans="1:18" ht="12.75">
      <c r="A116" s="96"/>
      <c r="B116" s="76"/>
      <c r="C116" s="76"/>
      <c r="D116" s="76"/>
      <c r="E116" s="76"/>
      <c r="F116" s="77"/>
      <c r="G116" s="85"/>
      <c r="H116" s="77"/>
      <c r="I116" s="77"/>
      <c r="J116" s="332"/>
      <c r="K116" s="488"/>
      <c r="L116" s="232"/>
      <c r="M116" s="232"/>
      <c r="N116" s="232"/>
      <c r="O116" s="232"/>
      <c r="P116" s="232"/>
      <c r="Q116" s="232"/>
      <c r="R116" s="352"/>
    </row>
    <row r="117" spans="1:18" ht="12.75">
      <c r="A117" s="214"/>
      <c r="B117" s="218" t="s">
        <v>45</v>
      </c>
      <c r="C117" s="218"/>
      <c r="D117" s="215" t="s">
        <v>216</v>
      </c>
      <c r="E117" s="364"/>
      <c r="F117" s="363"/>
      <c r="G117" s="365"/>
      <c r="H117" s="363"/>
      <c r="I117" s="77">
        <f>F117*H117</f>
        <v>0</v>
      </c>
      <c r="J117" s="224"/>
      <c r="K117" s="219"/>
      <c r="L117" s="306"/>
      <c r="M117" s="306"/>
      <c r="N117" s="306"/>
      <c r="O117" s="306"/>
      <c r="P117" s="306"/>
      <c r="Q117" s="232">
        <f>SUM(L117:P117)</f>
        <v>0</v>
      </c>
      <c r="R117" s="208" t="str">
        <f aca="true" t="shared" si="27" ref="R117:R123">IF(Q117-I117=0,"ok","error")</f>
        <v>ok</v>
      </c>
    </row>
    <row r="118" spans="1:18" ht="12.75">
      <c r="A118" s="214"/>
      <c r="B118" s="220" t="s">
        <v>46</v>
      </c>
      <c r="C118" s="215" t="s">
        <v>47</v>
      </c>
      <c r="D118" s="215" t="s">
        <v>321</v>
      </c>
      <c r="E118" s="364"/>
      <c r="F118" s="363"/>
      <c r="G118" s="365"/>
      <c r="H118" s="363"/>
      <c r="I118" s="77">
        <f>F118*H118</f>
        <v>0</v>
      </c>
      <c r="J118" s="224"/>
      <c r="K118" s="219"/>
      <c r="L118" s="306"/>
      <c r="M118" s="306"/>
      <c r="N118" s="306"/>
      <c r="O118" s="306"/>
      <c r="P118" s="306"/>
      <c r="Q118" s="232">
        <f>SUM(L118:P118)</f>
        <v>0</v>
      </c>
      <c r="R118" s="208" t="str">
        <f t="shared" si="27"/>
        <v>ok</v>
      </c>
    </row>
    <row r="119" spans="1:18" ht="12.75">
      <c r="A119" s="214"/>
      <c r="B119" s="218" t="s">
        <v>241</v>
      </c>
      <c r="C119" s="218"/>
      <c r="D119" s="215" t="s">
        <v>367</v>
      </c>
      <c r="E119" s="364"/>
      <c r="F119" s="363"/>
      <c r="G119" s="365"/>
      <c r="H119" s="363"/>
      <c r="I119" s="77">
        <f>F119*H119</f>
        <v>0</v>
      </c>
      <c r="J119" s="224"/>
      <c r="K119" s="219"/>
      <c r="L119" s="306"/>
      <c r="M119" s="306"/>
      <c r="N119" s="306"/>
      <c r="O119" s="306"/>
      <c r="P119" s="306"/>
      <c r="Q119" s="232">
        <f>SUM(L119:P119)</f>
        <v>0</v>
      </c>
      <c r="R119" s="208" t="str">
        <f t="shared" si="27"/>
        <v>ok</v>
      </c>
    </row>
    <row r="120" spans="1:18" ht="12.75">
      <c r="A120" s="214"/>
      <c r="B120" s="218"/>
      <c r="C120" s="218"/>
      <c r="D120" s="215"/>
      <c r="E120" s="364"/>
      <c r="F120" s="363"/>
      <c r="G120" s="365"/>
      <c r="H120" s="363"/>
      <c r="I120" s="77">
        <f>F120*H120</f>
        <v>0</v>
      </c>
      <c r="J120" s="224"/>
      <c r="K120" s="219"/>
      <c r="L120" s="306"/>
      <c r="M120" s="306"/>
      <c r="N120" s="306"/>
      <c r="O120" s="306"/>
      <c r="P120" s="306"/>
      <c r="Q120" s="232">
        <f>SUM(L120:P120)</f>
        <v>0</v>
      </c>
      <c r="R120" s="208" t="str">
        <f t="shared" si="27"/>
        <v>ok</v>
      </c>
    </row>
    <row r="121" spans="1:18" ht="12.75">
      <c r="A121" s="214"/>
      <c r="B121" s="218" t="s">
        <v>48</v>
      </c>
      <c r="C121" s="218"/>
      <c r="D121" s="215" t="s">
        <v>218</v>
      </c>
      <c r="E121" s="364"/>
      <c r="F121" s="363"/>
      <c r="G121" s="365"/>
      <c r="H121" s="363"/>
      <c r="I121" s="77">
        <f>F121*H121</f>
        <v>0</v>
      </c>
      <c r="J121" s="224"/>
      <c r="K121" s="219"/>
      <c r="L121" s="306"/>
      <c r="M121" s="306"/>
      <c r="N121" s="306"/>
      <c r="O121" s="306"/>
      <c r="P121" s="306"/>
      <c r="Q121" s="232">
        <f>SUM(L121:P121)</f>
        <v>0</v>
      </c>
      <c r="R121" s="208" t="str">
        <f t="shared" si="27"/>
        <v>ok</v>
      </c>
    </row>
    <row r="122" spans="1:18" ht="12.75">
      <c r="A122" s="96"/>
      <c r="B122" s="97"/>
      <c r="C122" s="97"/>
      <c r="D122" s="76"/>
      <c r="E122" s="76"/>
      <c r="F122" s="77"/>
      <c r="G122" s="85"/>
      <c r="H122" s="77"/>
      <c r="I122" s="77"/>
      <c r="J122" s="332"/>
      <c r="K122" s="488"/>
      <c r="L122" s="232"/>
      <c r="M122" s="232"/>
      <c r="N122" s="232"/>
      <c r="O122" s="232"/>
      <c r="P122" s="232"/>
      <c r="Q122" s="232"/>
      <c r="R122" s="352" t="str">
        <f t="shared" si="27"/>
        <v>ok</v>
      </c>
    </row>
    <row r="123" spans="1:18" ht="12.75">
      <c r="A123" s="68"/>
      <c r="B123" s="79" t="s">
        <v>49</v>
      </c>
      <c r="C123" s="79"/>
      <c r="D123" s="80" t="s">
        <v>322</v>
      </c>
      <c r="E123" s="80"/>
      <c r="F123" s="70"/>
      <c r="G123" s="71"/>
      <c r="H123" s="77"/>
      <c r="I123" s="83">
        <f>SUM(I117:I122)</f>
        <v>0</v>
      </c>
      <c r="J123" s="113"/>
      <c r="K123" s="109"/>
      <c r="L123" s="83">
        <f>SUM(L117:L122)</f>
        <v>0</v>
      </c>
      <c r="M123" s="83">
        <f>SUM(M117:M122)</f>
        <v>0</v>
      </c>
      <c r="N123" s="83">
        <f>SUM(N117:N122)</f>
        <v>0</v>
      </c>
      <c r="O123" s="83">
        <f>SUM(O117:O122)</f>
        <v>0</v>
      </c>
      <c r="P123" s="83">
        <f>SUM(P117:P122)</f>
        <v>0</v>
      </c>
      <c r="Q123" s="31">
        <f>SUM(L123:P123)</f>
        <v>0</v>
      </c>
      <c r="R123" s="207" t="str">
        <f t="shared" si="27"/>
        <v>ok</v>
      </c>
    </row>
    <row r="124" spans="1:18" ht="12.75">
      <c r="A124" s="68"/>
      <c r="B124" s="69"/>
      <c r="C124" s="69"/>
      <c r="D124" s="69"/>
      <c r="E124" s="69"/>
      <c r="F124" s="70"/>
      <c r="G124" s="71"/>
      <c r="H124" s="70"/>
      <c r="I124" s="70"/>
      <c r="J124" s="113"/>
      <c r="K124" s="109"/>
      <c r="L124" s="118"/>
      <c r="M124" s="118"/>
      <c r="N124" s="118"/>
      <c r="O124" s="118"/>
      <c r="P124" s="118"/>
      <c r="Q124" s="118"/>
      <c r="R124" s="206"/>
    </row>
    <row r="125" spans="1:18" ht="12.75">
      <c r="A125" s="382">
        <v>11</v>
      </c>
      <c r="B125" s="59" t="s">
        <v>4</v>
      </c>
      <c r="C125" s="59"/>
      <c r="D125" s="60" t="s">
        <v>188</v>
      </c>
      <c r="E125" s="111"/>
      <c r="F125" s="61" t="s">
        <v>149</v>
      </c>
      <c r="G125" s="62" t="s">
        <v>148</v>
      </c>
      <c r="H125" s="64" t="s">
        <v>150</v>
      </c>
      <c r="I125" s="64" t="s">
        <v>151</v>
      </c>
      <c r="J125" s="65" t="s">
        <v>20</v>
      </c>
      <c r="K125" s="109"/>
      <c r="L125" s="64" t="str">
        <f aca="true" t="shared" si="28" ref="L125:R125">L7</f>
        <v>Arendus</v>
      </c>
      <c r="M125" s="497" t="str">
        <f t="shared" si="28"/>
        <v>daatum</v>
      </c>
      <c r="N125" s="497" t="str">
        <f t="shared" si="28"/>
        <v>daatum</v>
      </c>
      <c r="O125" s="497" t="str">
        <f t="shared" si="28"/>
        <v>daatum</v>
      </c>
      <c r="P125" s="497" t="str">
        <f t="shared" si="28"/>
        <v>daatum</v>
      </c>
      <c r="Q125" s="64" t="str">
        <f t="shared" si="28"/>
        <v>kokku €</v>
      </c>
      <c r="R125" s="64" t="str">
        <f t="shared" si="28"/>
        <v>kontroll</v>
      </c>
    </row>
    <row r="126" spans="1:18" ht="12.75">
      <c r="A126" s="96"/>
      <c r="B126" s="76"/>
      <c r="C126" s="76"/>
      <c r="D126" s="76"/>
      <c r="E126" s="76"/>
      <c r="F126" s="77"/>
      <c r="G126" s="85"/>
      <c r="H126" s="77"/>
      <c r="I126" s="77"/>
      <c r="J126" s="332"/>
      <c r="K126" s="488"/>
      <c r="L126" s="232"/>
      <c r="M126" s="232"/>
      <c r="N126" s="232"/>
      <c r="O126" s="232"/>
      <c r="P126" s="232"/>
      <c r="Q126" s="232"/>
      <c r="R126" s="352"/>
    </row>
    <row r="127" spans="1:18" ht="12.75">
      <c r="A127" s="214"/>
      <c r="B127" s="218" t="s">
        <v>50</v>
      </c>
      <c r="C127" s="218"/>
      <c r="D127" s="215" t="s">
        <v>305</v>
      </c>
      <c r="E127" s="364"/>
      <c r="F127" s="363"/>
      <c r="G127" s="365"/>
      <c r="H127" s="363"/>
      <c r="I127" s="77">
        <f>F127*H127</f>
        <v>0</v>
      </c>
      <c r="J127" s="336"/>
      <c r="K127" s="219"/>
      <c r="L127" s="306"/>
      <c r="M127" s="306"/>
      <c r="N127" s="306"/>
      <c r="O127" s="306"/>
      <c r="P127" s="306"/>
      <c r="Q127" s="232">
        <f>SUM(L127:P127)</f>
        <v>0</v>
      </c>
      <c r="R127" s="208" t="str">
        <f>IF(Q127-I127=0,"ok","error")</f>
        <v>ok</v>
      </c>
    </row>
    <row r="128" spans="1:18" ht="12.75">
      <c r="A128" s="96"/>
      <c r="B128" s="76"/>
      <c r="C128" s="76"/>
      <c r="D128" s="76"/>
      <c r="E128" s="76"/>
      <c r="F128" s="77"/>
      <c r="G128" s="85"/>
      <c r="H128" s="77"/>
      <c r="I128" s="77"/>
      <c r="J128" s="332"/>
      <c r="K128" s="488"/>
      <c r="L128" s="232"/>
      <c r="M128" s="232"/>
      <c r="N128" s="232"/>
      <c r="O128" s="232"/>
      <c r="P128" s="232"/>
      <c r="Q128" s="232"/>
      <c r="R128" s="352"/>
    </row>
    <row r="129" spans="1:18" ht="12.75">
      <c r="A129" s="68"/>
      <c r="B129" s="91" t="s">
        <v>52</v>
      </c>
      <c r="C129" s="91"/>
      <c r="D129" s="92" t="s">
        <v>219</v>
      </c>
      <c r="E129" s="92"/>
      <c r="F129" s="77"/>
      <c r="G129" s="85"/>
      <c r="H129" s="77"/>
      <c r="I129" s="90">
        <f>SUM(I127:I127)</f>
        <v>0</v>
      </c>
      <c r="J129" s="113"/>
      <c r="K129" s="109"/>
      <c r="L129" s="90">
        <f>SUM(L127:L127)</f>
        <v>0</v>
      </c>
      <c r="M129" s="90">
        <f>SUM(M127:M127)</f>
        <v>0</v>
      </c>
      <c r="N129" s="90">
        <f>SUM(N127:N127)</f>
        <v>0</v>
      </c>
      <c r="O129" s="90">
        <f>SUM(O127:O127)</f>
        <v>0</v>
      </c>
      <c r="P129" s="90">
        <f>SUM(P127:P127)</f>
        <v>0</v>
      </c>
      <c r="Q129" s="31">
        <f>SUM(L129:P129)</f>
        <v>0</v>
      </c>
      <c r="R129" s="207" t="str">
        <f>IF(Q129-I129=0,"ok","error")</f>
        <v>ok</v>
      </c>
    </row>
    <row r="130" spans="1:18" ht="12.75">
      <c r="A130" s="68"/>
      <c r="B130" s="69"/>
      <c r="C130" s="69"/>
      <c r="D130" s="84" t="s">
        <v>111</v>
      </c>
      <c r="E130" s="76"/>
      <c r="F130" s="77"/>
      <c r="G130" s="85"/>
      <c r="H130" s="77"/>
      <c r="I130" s="77"/>
      <c r="J130" s="113"/>
      <c r="K130" s="109"/>
      <c r="L130" s="118"/>
      <c r="M130" s="118"/>
      <c r="N130" s="118"/>
      <c r="O130" s="118"/>
      <c r="P130" s="118"/>
      <c r="Q130" s="118"/>
      <c r="R130" s="206"/>
    </row>
    <row r="131" spans="1:18" ht="12.75">
      <c r="A131" s="382">
        <v>12</v>
      </c>
      <c r="B131" s="59" t="s">
        <v>5</v>
      </c>
      <c r="C131" s="59"/>
      <c r="D131" s="60" t="s">
        <v>130</v>
      </c>
      <c r="E131" s="111"/>
      <c r="F131" s="61" t="s">
        <v>149</v>
      </c>
      <c r="G131" s="62" t="s">
        <v>148</v>
      </c>
      <c r="H131" s="64" t="s">
        <v>150</v>
      </c>
      <c r="I131" s="64" t="s">
        <v>151</v>
      </c>
      <c r="J131" s="65" t="s">
        <v>20</v>
      </c>
      <c r="K131" s="109"/>
      <c r="L131" s="64" t="str">
        <f aca="true" t="shared" si="29" ref="L131:R131">L7</f>
        <v>Arendus</v>
      </c>
      <c r="M131" s="497" t="str">
        <f t="shared" si="29"/>
        <v>daatum</v>
      </c>
      <c r="N131" s="497" t="str">
        <f t="shared" si="29"/>
        <v>daatum</v>
      </c>
      <c r="O131" s="497" t="str">
        <f t="shared" si="29"/>
        <v>daatum</v>
      </c>
      <c r="P131" s="497" t="str">
        <f t="shared" si="29"/>
        <v>daatum</v>
      </c>
      <c r="Q131" s="64" t="str">
        <f t="shared" si="29"/>
        <v>kokku €</v>
      </c>
      <c r="R131" s="64" t="str">
        <f t="shared" si="29"/>
        <v>kontroll</v>
      </c>
    </row>
    <row r="132" spans="1:18" ht="12.75">
      <c r="A132" s="96"/>
      <c r="B132" s="92"/>
      <c r="C132" s="92"/>
      <c r="D132" s="11"/>
      <c r="E132" s="99"/>
      <c r="F132" s="77"/>
      <c r="G132" s="85"/>
      <c r="H132" s="77"/>
      <c r="I132" s="77"/>
      <c r="J132" s="332"/>
      <c r="K132" s="488"/>
      <c r="L132" s="232"/>
      <c r="M132" s="232"/>
      <c r="N132" s="232"/>
      <c r="O132" s="232"/>
      <c r="P132" s="232"/>
      <c r="Q132" s="232"/>
      <c r="R132" s="352"/>
    </row>
    <row r="133" spans="1:18" ht="12.75">
      <c r="A133" s="214"/>
      <c r="B133" s="228" t="s">
        <v>211</v>
      </c>
      <c r="C133" s="228"/>
      <c r="D133" s="223" t="s">
        <v>115</v>
      </c>
      <c r="E133" s="366"/>
      <c r="F133" s="363"/>
      <c r="G133" s="365"/>
      <c r="H133" s="363"/>
      <c r="I133" s="77">
        <f aca="true" t="shared" si="30" ref="I133:I146">F133*H133</f>
        <v>0</v>
      </c>
      <c r="J133" s="368"/>
      <c r="K133" s="219"/>
      <c r="L133" s="306"/>
      <c r="M133" s="306"/>
      <c r="N133" s="306"/>
      <c r="O133" s="306"/>
      <c r="P133" s="363"/>
      <c r="Q133" s="118">
        <f aca="true" t="shared" si="31" ref="Q133:Q146">SUM(L133:P133)</f>
        <v>0</v>
      </c>
      <c r="R133" s="208" t="str">
        <f aca="true" t="shared" si="32" ref="R133:R146">IF(Q133-I133=0,"ok","error")</f>
        <v>ok</v>
      </c>
    </row>
    <row r="134" spans="1:18" ht="12.75">
      <c r="A134" s="214"/>
      <c r="B134" s="228"/>
      <c r="C134" s="228"/>
      <c r="D134" s="223" t="s">
        <v>302</v>
      </c>
      <c r="E134" s="366"/>
      <c r="F134" s="363"/>
      <c r="G134" s="365"/>
      <c r="H134" s="363"/>
      <c r="I134" s="77">
        <f t="shared" si="30"/>
        <v>0</v>
      </c>
      <c r="J134" s="368"/>
      <c r="K134" s="219"/>
      <c r="L134" s="306"/>
      <c r="M134" s="306"/>
      <c r="N134" s="306"/>
      <c r="O134" s="306"/>
      <c r="P134" s="363"/>
      <c r="Q134" s="118">
        <f>SUM(L134:P134)</f>
        <v>0</v>
      </c>
      <c r="R134" s="208" t="str">
        <f>IF(Q134-I134=0,"ok","error")</f>
        <v>ok</v>
      </c>
    </row>
    <row r="135" spans="1:18" ht="12.75">
      <c r="A135" s="214"/>
      <c r="B135" s="228"/>
      <c r="C135" s="228"/>
      <c r="D135" s="230" t="s">
        <v>366</v>
      </c>
      <c r="E135" s="366"/>
      <c r="F135" s="363"/>
      <c r="G135" s="365"/>
      <c r="H135" s="363"/>
      <c r="I135" s="77">
        <f t="shared" si="30"/>
        <v>0</v>
      </c>
      <c r="J135" s="336"/>
      <c r="K135" s="219"/>
      <c r="L135" s="306"/>
      <c r="M135" s="306"/>
      <c r="N135" s="306"/>
      <c r="O135" s="306"/>
      <c r="P135" s="363"/>
      <c r="Q135" s="118">
        <f>SUM(L135:P135)</f>
        <v>0</v>
      </c>
      <c r="R135" s="208" t="str">
        <f>IF(Q135-I135=0,"ok","error")</f>
        <v>ok</v>
      </c>
    </row>
    <row r="136" spans="1:18" ht="12.75">
      <c r="A136" s="214"/>
      <c r="B136" s="228"/>
      <c r="C136" s="228"/>
      <c r="D136" s="229" t="s">
        <v>131</v>
      </c>
      <c r="E136" s="366"/>
      <c r="F136" s="363"/>
      <c r="G136" s="365"/>
      <c r="H136" s="363"/>
      <c r="I136" s="77">
        <f>F136*H136</f>
        <v>0</v>
      </c>
      <c r="J136" s="336"/>
      <c r="K136" s="219"/>
      <c r="L136" s="306"/>
      <c r="M136" s="306"/>
      <c r="N136" s="306"/>
      <c r="O136" s="306"/>
      <c r="P136" s="363"/>
      <c r="Q136" s="118">
        <f>SUM(L136:P136)</f>
        <v>0</v>
      </c>
      <c r="R136" s="208" t="str">
        <f>IF(Q136-I136=0,"ok","error")</f>
        <v>ok</v>
      </c>
    </row>
    <row r="137" spans="1:18" ht="12.75">
      <c r="A137" s="214"/>
      <c r="B137" s="228"/>
      <c r="C137" s="228"/>
      <c r="D137" s="229" t="s">
        <v>132</v>
      </c>
      <c r="E137" s="366"/>
      <c r="F137" s="363"/>
      <c r="G137" s="365"/>
      <c r="H137" s="363"/>
      <c r="I137" s="77">
        <f>F137*H137</f>
        <v>0</v>
      </c>
      <c r="J137" s="336"/>
      <c r="K137" s="219"/>
      <c r="L137" s="306"/>
      <c r="M137" s="306"/>
      <c r="N137" s="306"/>
      <c r="O137" s="306"/>
      <c r="P137" s="363"/>
      <c r="Q137" s="118">
        <f>SUM(L137:P137)</f>
        <v>0</v>
      </c>
      <c r="R137" s="208" t="str">
        <f>IF(Q137-I137=0,"ok","error")</f>
        <v>ok</v>
      </c>
    </row>
    <row r="138" spans="1:18" ht="12.75">
      <c r="A138" s="214"/>
      <c r="B138" s="228"/>
      <c r="C138" s="228"/>
      <c r="D138" s="229" t="s">
        <v>323</v>
      </c>
      <c r="E138" s="366"/>
      <c r="F138" s="363"/>
      <c r="G138" s="365"/>
      <c r="H138" s="363"/>
      <c r="I138" s="77">
        <f>F138*H138</f>
        <v>0</v>
      </c>
      <c r="J138" s="336"/>
      <c r="K138" s="219"/>
      <c r="L138" s="306"/>
      <c r="M138" s="306"/>
      <c r="N138" s="306"/>
      <c r="O138" s="306"/>
      <c r="P138" s="363"/>
      <c r="Q138" s="118">
        <f>SUM(L138:P138)</f>
        <v>0</v>
      </c>
      <c r="R138" s="208" t="str">
        <f>IF(Q138-I138=0,"ok","error")</f>
        <v>ok</v>
      </c>
    </row>
    <row r="139" spans="1:18" ht="12.75">
      <c r="A139" s="214"/>
      <c r="B139" s="228" t="s">
        <v>242</v>
      </c>
      <c r="C139" s="228"/>
      <c r="D139" s="229" t="s">
        <v>133</v>
      </c>
      <c r="E139" s="366"/>
      <c r="F139" s="363"/>
      <c r="G139" s="365"/>
      <c r="H139" s="363"/>
      <c r="I139" s="77">
        <f t="shared" si="30"/>
        <v>0</v>
      </c>
      <c r="J139" s="336"/>
      <c r="K139" s="219"/>
      <c r="L139" s="306"/>
      <c r="M139" s="306"/>
      <c r="N139" s="306"/>
      <c r="O139" s="306"/>
      <c r="P139" s="363"/>
      <c r="Q139" s="118">
        <f t="shared" si="31"/>
        <v>0</v>
      </c>
      <c r="R139" s="208" t="str">
        <f t="shared" si="32"/>
        <v>ok</v>
      </c>
    </row>
    <row r="140" spans="1:18" ht="12.75">
      <c r="A140" s="214"/>
      <c r="B140" s="228" t="s">
        <v>212</v>
      </c>
      <c r="C140" s="228"/>
      <c r="D140" s="229" t="s">
        <v>325</v>
      </c>
      <c r="E140" s="366"/>
      <c r="F140" s="363"/>
      <c r="G140" s="365"/>
      <c r="H140" s="363"/>
      <c r="I140" s="77">
        <f t="shared" si="30"/>
        <v>0</v>
      </c>
      <c r="J140" s="336"/>
      <c r="K140" s="219"/>
      <c r="L140" s="306"/>
      <c r="M140" s="306"/>
      <c r="N140" s="306"/>
      <c r="O140" s="306"/>
      <c r="P140" s="363"/>
      <c r="Q140" s="118">
        <f t="shared" si="31"/>
        <v>0</v>
      </c>
      <c r="R140" s="208" t="str">
        <f t="shared" si="32"/>
        <v>ok</v>
      </c>
    </row>
    <row r="141" spans="1:18" ht="12.75">
      <c r="A141" s="214"/>
      <c r="B141" s="228" t="s">
        <v>53</v>
      </c>
      <c r="C141" s="228"/>
      <c r="D141" s="230" t="s">
        <v>266</v>
      </c>
      <c r="E141" s="366"/>
      <c r="F141" s="363"/>
      <c r="G141" s="365"/>
      <c r="H141" s="363"/>
      <c r="I141" s="77">
        <f t="shared" si="30"/>
        <v>0</v>
      </c>
      <c r="J141" s="336"/>
      <c r="K141" s="219"/>
      <c r="L141" s="306"/>
      <c r="M141" s="306"/>
      <c r="N141" s="306"/>
      <c r="O141" s="306"/>
      <c r="P141" s="363"/>
      <c r="Q141" s="118">
        <f t="shared" si="31"/>
        <v>0</v>
      </c>
      <c r="R141" s="208" t="str">
        <f t="shared" si="32"/>
        <v>ok</v>
      </c>
    </row>
    <row r="142" spans="1:18" ht="12.75">
      <c r="A142" s="214"/>
      <c r="B142" s="228" t="s">
        <v>54</v>
      </c>
      <c r="C142" s="228"/>
      <c r="D142" s="230" t="s">
        <v>324</v>
      </c>
      <c r="E142" s="366"/>
      <c r="F142" s="363"/>
      <c r="G142" s="365"/>
      <c r="H142" s="363"/>
      <c r="I142" s="77">
        <f t="shared" si="30"/>
        <v>0</v>
      </c>
      <c r="J142" s="336"/>
      <c r="K142" s="219"/>
      <c r="L142" s="306"/>
      <c r="M142" s="306"/>
      <c r="N142" s="306"/>
      <c r="O142" s="306"/>
      <c r="P142" s="363"/>
      <c r="Q142" s="118">
        <f t="shared" si="31"/>
        <v>0</v>
      </c>
      <c r="R142" s="208" t="str">
        <f t="shared" si="32"/>
        <v>ok</v>
      </c>
    </row>
    <row r="143" spans="1:18" ht="12.75">
      <c r="A143" s="214"/>
      <c r="B143" s="228" t="s">
        <v>56</v>
      </c>
      <c r="C143" s="229" t="s">
        <v>57</v>
      </c>
      <c r="D143" s="230"/>
      <c r="E143" s="366"/>
      <c r="F143" s="363"/>
      <c r="G143" s="365"/>
      <c r="H143" s="363"/>
      <c r="I143" s="77">
        <f t="shared" si="30"/>
        <v>0</v>
      </c>
      <c r="J143" s="336"/>
      <c r="K143" s="219"/>
      <c r="L143" s="306"/>
      <c r="M143" s="306"/>
      <c r="N143" s="306"/>
      <c r="O143" s="306"/>
      <c r="P143" s="363"/>
      <c r="Q143" s="118">
        <f t="shared" si="31"/>
        <v>0</v>
      </c>
      <c r="R143" s="208" t="str">
        <f t="shared" si="32"/>
        <v>ok</v>
      </c>
    </row>
    <row r="144" spans="1:18" ht="12.75">
      <c r="A144" s="214"/>
      <c r="B144" s="228" t="s">
        <v>59</v>
      </c>
      <c r="C144" s="229" t="s">
        <v>58</v>
      </c>
      <c r="D144" s="230" t="s">
        <v>382</v>
      </c>
      <c r="E144" s="366"/>
      <c r="F144" s="363"/>
      <c r="G144" s="365"/>
      <c r="H144" s="363"/>
      <c r="I144" s="77">
        <f t="shared" si="30"/>
        <v>0</v>
      </c>
      <c r="J144" s="336"/>
      <c r="K144" s="219"/>
      <c r="L144" s="306"/>
      <c r="M144" s="306"/>
      <c r="N144" s="306"/>
      <c r="O144" s="306"/>
      <c r="P144" s="363"/>
      <c r="Q144" s="118">
        <f t="shared" si="31"/>
        <v>0</v>
      </c>
      <c r="R144" s="208" t="str">
        <f t="shared" si="32"/>
        <v>ok</v>
      </c>
    </row>
    <row r="145" spans="1:18" ht="12.75">
      <c r="A145" s="214"/>
      <c r="B145" s="229"/>
      <c r="C145" s="229" t="s">
        <v>63</v>
      </c>
      <c r="D145" s="230" t="s">
        <v>213</v>
      </c>
      <c r="E145" s="366"/>
      <c r="F145" s="363"/>
      <c r="G145" s="365"/>
      <c r="H145" s="363"/>
      <c r="I145" s="77">
        <f t="shared" si="30"/>
        <v>0</v>
      </c>
      <c r="J145" s="336"/>
      <c r="K145" s="219"/>
      <c r="L145" s="306"/>
      <c r="M145" s="306"/>
      <c r="N145" s="306"/>
      <c r="O145" s="306"/>
      <c r="P145" s="363"/>
      <c r="Q145" s="118">
        <f t="shared" si="31"/>
        <v>0</v>
      </c>
      <c r="R145" s="208" t="str">
        <f t="shared" si="32"/>
        <v>ok</v>
      </c>
    </row>
    <row r="146" spans="1:18" ht="12.75">
      <c r="A146" s="214"/>
      <c r="B146" s="228" t="s">
        <v>64</v>
      </c>
      <c r="C146" s="229" t="s">
        <v>65</v>
      </c>
      <c r="D146" s="229" t="s">
        <v>121</v>
      </c>
      <c r="E146" s="366"/>
      <c r="F146" s="363"/>
      <c r="G146" s="365"/>
      <c r="H146" s="363"/>
      <c r="I146" s="77">
        <f t="shared" si="30"/>
        <v>0</v>
      </c>
      <c r="J146" s="336"/>
      <c r="K146" s="219"/>
      <c r="L146" s="306"/>
      <c r="M146" s="306"/>
      <c r="N146" s="306"/>
      <c r="O146" s="306"/>
      <c r="P146" s="363"/>
      <c r="Q146" s="118">
        <f t="shared" si="31"/>
        <v>0</v>
      </c>
      <c r="R146" s="208" t="str">
        <f t="shared" si="32"/>
        <v>ok</v>
      </c>
    </row>
    <row r="147" spans="1:18" ht="12.75">
      <c r="A147" s="96"/>
      <c r="B147" s="99"/>
      <c r="C147" s="99"/>
      <c r="D147" s="99"/>
      <c r="E147" s="99"/>
      <c r="F147" s="77"/>
      <c r="G147" s="85"/>
      <c r="H147" s="77"/>
      <c r="I147" s="77"/>
      <c r="J147" s="332"/>
      <c r="K147" s="488"/>
      <c r="L147" s="232"/>
      <c r="M147" s="232"/>
      <c r="N147" s="232"/>
      <c r="O147" s="232"/>
      <c r="P147" s="232"/>
      <c r="Q147" s="232"/>
      <c r="R147" s="352"/>
    </row>
    <row r="148" spans="1:18" ht="12.75">
      <c r="A148" s="68"/>
      <c r="B148" s="79" t="s">
        <v>66</v>
      </c>
      <c r="C148" s="79"/>
      <c r="D148" s="80" t="s">
        <v>153</v>
      </c>
      <c r="E148" s="80"/>
      <c r="F148" s="70"/>
      <c r="G148" s="71"/>
      <c r="H148" s="77"/>
      <c r="I148" s="83">
        <f>SUM(I132:I146)</f>
        <v>0</v>
      </c>
      <c r="J148" s="332"/>
      <c r="K148" s="109"/>
      <c r="L148" s="83">
        <f>SUM(L132:L146)</f>
        <v>0</v>
      </c>
      <c r="M148" s="83">
        <f>SUM(M132:M146)</f>
        <v>0</v>
      </c>
      <c r="N148" s="83">
        <f>SUM(N132:N146)</f>
        <v>0</v>
      </c>
      <c r="O148" s="83">
        <f>SUM(O132:O146)</f>
        <v>0</v>
      </c>
      <c r="P148" s="83">
        <f>SUM(P132:P146)</f>
        <v>0</v>
      </c>
      <c r="Q148" s="31">
        <f>SUM(L148:P148)</f>
        <v>0</v>
      </c>
      <c r="R148" s="207" t="str">
        <f>IF(Q148-I148=0,"ok","error")</f>
        <v>ok</v>
      </c>
    </row>
    <row r="149" spans="1:18" s="89" customFormat="1" ht="12.75">
      <c r="A149" s="86"/>
      <c r="B149" s="30"/>
      <c r="C149" s="30"/>
      <c r="D149" s="84" t="s">
        <v>111</v>
      </c>
      <c r="E149" s="100"/>
      <c r="F149" s="87"/>
      <c r="G149" s="88"/>
      <c r="H149" s="87"/>
      <c r="I149" s="87"/>
      <c r="J149" s="336"/>
      <c r="K149" s="112"/>
      <c r="L149" s="233"/>
      <c r="M149" s="233"/>
      <c r="N149" s="233"/>
      <c r="O149" s="233"/>
      <c r="P149" s="233"/>
      <c r="Q149" s="233"/>
      <c r="R149" s="209"/>
    </row>
    <row r="150" spans="1:18" ht="12.75">
      <c r="A150" s="382">
        <v>13</v>
      </c>
      <c r="B150" s="59" t="s">
        <v>6</v>
      </c>
      <c r="C150" s="59"/>
      <c r="D150" s="60" t="s">
        <v>136</v>
      </c>
      <c r="E150" s="111"/>
      <c r="F150" s="61" t="s">
        <v>149</v>
      </c>
      <c r="G150" s="62" t="s">
        <v>148</v>
      </c>
      <c r="H150" s="64" t="s">
        <v>150</v>
      </c>
      <c r="I150" s="64" t="s">
        <v>151</v>
      </c>
      <c r="J150" s="65" t="s">
        <v>20</v>
      </c>
      <c r="K150" s="109"/>
      <c r="L150" s="64" t="str">
        <f aca="true" t="shared" si="33" ref="L150:R150">L7</f>
        <v>Arendus</v>
      </c>
      <c r="M150" s="497" t="str">
        <f t="shared" si="33"/>
        <v>daatum</v>
      </c>
      <c r="N150" s="497" t="str">
        <f t="shared" si="33"/>
        <v>daatum</v>
      </c>
      <c r="O150" s="497" t="str">
        <f t="shared" si="33"/>
        <v>daatum</v>
      </c>
      <c r="P150" s="497" t="str">
        <f t="shared" si="33"/>
        <v>daatum</v>
      </c>
      <c r="Q150" s="64" t="str">
        <f t="shared" si="33"/>
        <v>kokku €</v>
      </c>
      <c r="R150" s="64" t="str">
        <f t="shared" si="33"/>
        <v>kontroll</v>
      </c>
    </row>
    <row r="151" spans="1:18" ht="12.75">
      <c r="A151" s="96"/>
      <c r="B151" s="76"/>
      <c r="C151" s="76"/>
      <c r="D151" s="76"/>
      <c r="E151" s="76"/>
      <c r="F151" s="77"/>
      <c r="G151" s="85"/>
      <c r="H151" s="77"/>
      <c r="I151" s="77"/>
      <c r="J151" s="332"/>
      <c r="K151" s="488"/>
      <c r="L151" s="232"/>
      <c r="M151" s="232"/>
      <c r="N151" s="232"/>
      <c r="O151" s="232"/>
      <c r="P151" s="232"/>
      <c r="Q151" s="232"/>
      <c r="R151" s="352"/>
    </row>
    <row r="152" spans="1:18" ht="12.75">
      <c r="A152" s="214"/>
      <c r="B152" s="218" t="s">
        <v>67</v>
      </c>
      <c r="C152" s="215" t="s">
        <v>68</v>
      </c>
      <c r="D152" s="215" t="s">
        <v>327</v>
      </c>
      <c r="E152" s="364"/>
      <c r="F152" s="363"/>
      <c r="G152" s="365"/>
      <c r="H152" s="363"/>
      <c r="I152" s="77">
        <f aca="true" t="shared" si="34" ref="I152:I160">F152*H152</f>
        <v>0</v>
      </c>
      <c r="J152" s="368" t="s">
        <v>16</v>
      </c>
      <c r="K152" s="219"/>
      <c r="L152" s="306"/>
      <c r="M152" s="306"/>
      <c r="N152" s="306"/>
      <c r="O152" s="363"/>
      <c r="P152" s="306"/>
      <c r="Q152" s="118">
        <f>SUM(L152:P152)</f>
        <v>0</v>
      </c>
      <c r="R152" s="208" t="str">
        <f>IF(Q152-I152=0,"ok","error")</f>
        <v>ok</v>
      </c>
    </row>
    <row r="153" spans="1:18" ht="12.75">
      <c r="A153" s="214"/>
      <c r="B153" s="218"/>
      <c r="C153" s="215"/>
      <c r="D153" s="215" t="s">
        <v>328</v>
      </c>
      <c r="E153" s="364"/>
      <c r="F153" s="363"/>
      <c r="G153" s="365"/>
      <c r="H153" s="363"/>
      <c r="I153" s="77">
        <f t="shared" si="34"/>
        <v>0</v>
      </c>
      <c r="J153" s="336"/>
      <c r="K153" s="219"/>
      <c r="L153" s="306"/>
      <c r="M153" s="306"/>
      <c r="N153" s="306"/>
      <c r="O153" s="363"/>
      <c r="P153" s="306"/>
      <c r="Q153" s="118">
        <f aca="true" t="shared" si="35" ref="Q153:Q158">SUM(L153:P153)</f>
        <v>0</v>
      </c>
      <c r="R153" s="208" t="str">
        <f aca="true" t="shared" si="36" ref="R153:R158">IF(Q153-I153=0,"ok","error")</f>
        <v>ok</v>
      </c>
    </row>
    <row r="154" spans="1:18" ht="12.75">
      <c r="A154" s="214"/>
      <c r="B154" s="218" t="s">
        <v>243</v>
      </c>
      <c r="C154" s="215"/>
      <c r="D154" s="215" t="s">
        <v>134</v>
      </c>
      <c r="E154" s="364"/>
      <c r="F154" s="363"/>
      <c r="G154" s="365"/>
      <c r="H154" s="363"/>
      <c r="I154" s="77">
        <f t="shared" si="34"/>
        <v>0</v>
      </c>
      <c r="J154" s="368"/>
      <c r="K154" s="219"/>
      <c r="L154" s="306"/>
      <c r="M154" s="306"/>
      <c r="N154" s="306"/>
      <c r="O154" s="363"/>
      <c r="P154" s="306"/>
      <c r="Q154" s="118">
        <f t="shared" si="35"/>
        <v>0</v>
      </c>
      <c r="R154" s="208" t="str">
        <f t="shared" si="36"/>
        <v>ok</v>
      </c>
    </row>
    <row r="155" spans="1:18" ht="12.75">
      <c r="A155" s="214"/>
      <c r="B155" s="218" t="s">
        <v>69</v>
      </c>
      <c r="C155" s="215"/>
      <c r="D155" s="215" t="s">
        <v>135</v>
      </c>
      <c r="E155" s="364"/>
      <c r="F155" s="363"/>
      <c r="G155" s="365"/>
      <c r="H155" s="363"/>
      <c r="I155" s="77">
        <f t="shared" si="34"/>
        <v>0</v>
      </c>
      <c r="J155" s="336"/>
      <c r="K155" s="219"/>
      <c r="L155" s="306"/>
      <c r="M155" s="306"/>
      <c r="N155" s="306"/>
      <c r="O155" s="363"/>
      <c r="P155" s="306"/>
      <c r="Q155" s="118">
        <f t="shared" si="35"/>
        <v>0</v>
      </c>
      <c r="R155" s="208" t="str">
        <f t="shared" si="36"/>
        <v>ok</v>
      </c>
    </row>
    <row r="156" spans="1:18" ht="12.75">
      <c r="A156" s="214"/>
      <c r="B156" s="218" t="s">
        <v>13</v>
      </c>
      <c r="C156" s="215"/>
      <c r="D156" s="215" t="s">
        <v>326</v>
      </c>
      <c r="E156" s="364"/>
      <c r="F156" s="363"/>
      <c r="G156" s="365"/>
      <c r="H156" s="363"/>
      <c r="I156" s="77">
        <f t="shared" si="34"/>
        <v>0</v>
      </c>
      <c r="J156" s="336"/>
      <c r="K156" s="219"/>
      <c r="L156" s="306"/>
      <c r="M156" s="306"/>
      <c r="N156" s="306"/>
      <c r="O156" s="363"/>
      <c r="P156" s="306"/>
      <c r="Q156" s="118">
        <f t="shared" si="35"/>
        <v>0</v>
      </c>
      <c r="R156" s="208" t="str">
        <f t="shared" si="36"/>
        <v>ok</v>
      </c>
    </row>
    <row r="157" spans="1:18" ht="12.75">
      <c r="A157" s="214"/>
      <c r="B157" s="218" t="s">
        <v>70</v>
      </c>
      <c r="C157" s="215"/>
      <c r="D157" s="215" t="s">
        <v>244</v>
      </c>
      <c r="E157" s="364"/>
      <c r="F157" s="363"/>
      <c r="G157" s="365"/>
      <c r="H157" s="363"/>
      <c r="I157" s="77">
        <f t="shared" si="34"/>
        <v>0</v>
      </c>
      <c r="J157" s="336"/>
      <c r="K157" s="219"/>
      <c r="L157" s="306"/>
      <c r="M157" s="306"/>
      <c r="N157" s="306"/>
      <c r="O157" s="363"/>
      <c r="P157" s="306"/>
      <c r="Q157" s="118">
        <f t="shared" si="35"/>
        <v>0</v>
      </c>
      <c r="R157" s="208" t="str">
        <f t="shared" si="36"/>
        <v>ok</v>
      </c>
    </row>
    <row r="158" spans="1:18" ht="12.75">
      <c r="A158" s="214"/>
      <c r="B158" s="218"/>
      <c r="C158" s="215"/>
      <c r="D158" s="223" t="s">
        <v>383</v>
      </c>
      <c r="E158" s="364"/>
      <c r="F158" s="363"/>
      <c r="G158" s="365"/>
      <c r="H158" s="363"/>
      <c r="I158" s="77">
        <f>F158*H158</f>
        <v>0</v>
      </c>
      <c r="J158" s="336"/>
      <c r="K158" s="219"/>
      <c r="L158" s="306"/>
      <c r="M158" s="306"/>
      <c r="N158" s="306"/>
      <c r="O158" s="363"/>
      <c r="P158" s="306"/>
      <c r="Q158" s="118">
        <f t="shared" si="35"/>
        <v>0</v>
      </c>
      <c r="R158" s="208" t="str">
        <f t="shared" si="36"/>
        <v>ok</v>
      </c>
    </row>
    <row r="159" spans="1:18" ht="12.75">
      <c r="A159" s="214"/>
      <c r="B159" s="218" t="s">
        <v>72</v>
      </c>
      <c r="C159" s="215"/>
      <c r="D159" s="223" t="s">
        <v>329</v>
      </c>
      <c r="E159" s="364"/>
      <c r="F159" s="363"/>
      <c r="G159" s="365"/>
      <c r="H159" s="363"/>
      <c r="I159" s="77">
        <f t="shared" si="34"/>
        <v>0</v>
      </c>
      <c r="J159" s="336"/>
      <c r="K159" s="219"/>
      <c r="L159" s="306"/>
      <c r="M159" s="306"/>
      <c r="N159" s="306"/>
      <c r="O159" s="363"/>
      <c r="P159" s="306"/>
      <c r="Q159" s="118">
        <f>SUM(L159:P159)</f>
        <v>0</v>
      </c>
      <c r="R159" s="208" t="str">
        <f>IF(Q159-I159=0,"ok","error")</f>
        <v>ok</v>
      </c>
    </row>
    <row r="160" spans="1:18" ht="12.75">
      <c r="A160" s="214"/>
      <c r="B160" s="218" t="s">
        <v>17</v>
      </c>
      <c r="C160" s="215" t="s">
        <v>73</v>
      </c>
      <c r="D160" s="215" t="s">
        <v>109</v>
      </c>
      <c r="E160" s="364"/>
      <c r="F160" s="363"/>
      <c r="G160" s="365"/>
      <c r="H160" s="363"/>
      <c r="I160" s="77">
        <f t="shared" si="34"/>
        <v>0</v>
      </c>
      <c r="J160" s="336"/>
      <c r="K160" s="219"/>
      <c r="L160" s="306"/>
      <c r="M160" s="306"/>
      <c r="N160" s="306"/>
      <c r="O160" s="363"/>
      <c r="P160" s="306"/>
      <c r="Q160" s="118">
        <f>SUM(L160:P160)</f>
        <v>0</v>
      </c>
      <c r="R160" s="208" t="str">
        <f>IF(Q160-I160=0,"ok","error")</f>
        <v>ok</v>
      </c>
    </row>
    <row r="161" spans="1:18" ht="12.75">
      <c r="A161" s="96"/>
      <c r="B161" s="76"/>
      <c r="C161" s="76"/>
      <c r="D161" s="76"/>
      <c r="E161" s="76"/>
      <c r="F161" s="77"/>
      <c r="G161" s="85"/>
      <c r="H161" s="77"/>
      <c r="I161" s="77"/>
      <c r="J161" s="332"/>
      <c r="K161" s="488"/>
      <c r="L161" s="232"/>
      <c r="M161" s="232"/>
      <c r="N161" s="232"/>
      <c r="O161" s="232"/>
      <c r="P161" s="232"/>
      <c r="Q161" s="232"/>
      <c r="R161" s="352"/>
    </row>
    <row r="162" spans="1:18" ht="12.75">
      <c r="A162" s="68"/>
      <c r="B162" s="91" t="s">
        <v>74</v>
      </c>
      <c r="C162" s="91"/>
      <c r="D162" s="92" t="s">
        <v>137</v>
      </c>
      <c r="E162" s="92"/>
      <c r="F162" s="70"/>
      <c r="G162" s="71"/>
      <c r="H162" s="70"/>
      <c r="I162" s="90">
        <f>SUM(I152:I160)</f>
        <v>0</v>
      </c>
      <c r="J162" s="332"/>
      <c r="K162" s="109"/>
      <c r="L162" s="90">
        <f>SUM(L152:L160)</f>
        <v>0</v>
      </c>
      <c r="M162" s="90">
        <f>SUM(M152:M160)</f>
        <v>0</v>
      </c>
      <c r="N162" s="90">
        <f>SUM(N152:N160)</f>
        <v>0</v>
      </c>
      <c r="O162" s="90">
        <f>SUM(O152:O160)</f>
        <v>0</v>
      </c>
      <c r="P162" s="90">
        <f>SUM(P152:P160)</f>
        <v>0</v>
      </c>
      <c r="Q162" s="31">
        <f>SUM(L162:P162)</f>
        <v>0</v>
      </c>
      <c r="R162" s="207" t="str">
        <f>IF(Q162-I162=0,"ok","error")</f>
        <v>ok</v>
      </c>
    </row>
    <row r="163" spans="1:18" ht="12.75">
      <c r="A163" s="68"/>
      <c r="B163" s="69"/>
      <c r="C163" s="69"/>
      <c r="D163" s="84" t="s">
        <v>111</v>
      </c>
      <c r="E163" s="76"/>
      <c r="F163" s="70"/>
      <c r="G163" s="71"/>
      <c r="H163" s="70"/>
      <c r="I163" s="77"/>
      <c r="J163" s="332"/>
      <c r="K163" s="109"/>
      <c r="L163" s="118"/>
      <c r="M163" s="118"/>
      <c r="N163" s="118"/>
      <c r="O163" s="118"/>
      <c r="P163" s="118"/>
      <c r="Q163" s="118"/>
      <c r="R163" s="206"/>
    </row>
    <row r="164" spans="1:18" ht="12.75">
      <c r="A164" s="382">
        <v>14</v>
      </c>
      <c r="B164" s="59" t="s">
        <v>7</v>
      </c>
      <c r="C164" s="59"/>
      <c r="D164" s="60" t="s">
        <v>257</v>
      </c>
      <c r="E164" s="111"/>
      <c r="F164" s="61" t="s">
        <v>149</v>
      </c>
      <c r="G164" s="62" t="s">
        <v>148</v>
      </c>
      <c r="H164" s="64" t="s">
        <v>150</v>
      </c>
      <c r="I164" s="64" t="s">
        <v>151</v>
      </c>
      <c r="J164" s="65" t="s">
        <v>20</v>
      </c>
      <c r="K164" s="109"/>
      <c r="L164" s="64" t="str">
        <f aca="true" t="shared" si="37" ref="L164:R164">L7</f>
        <v>Arendus</v>
      </c>
      <c r="M164" s="497" t="str">
        <f t="shared" si="37"/>
        <v>daatum</v>
      </c>
      <c r="N164" s="497" t="str">
        <f t="shared" si="37"/>
        <v>daatum</v>
      </c>
      <c r="O164" s="497" t="str">
        <f t="shared" si="37"/>
        <v>daatum</v>
      </c>
      <c r="P164" s="497" t="str">
        <f t="shared" si="37"/>
        <v>daatum</v>
      </c>
      <c r="Q164" s="64" t="str">
        <f t="shared" si="37"/>
        <v>kokku €</v>
      </c>
      <c r="R164" s="64" t="str">
        <f t="shared" si="37"/>
        <v>kontroll</v>
      </c>
    </row>
    <row r="165" spans="1:18" ht="12.75">
      <c r="A165" s="96"/>
      <c r="B165" s="76"/>
      <c r="C165" s="76"/>
      <c r="D165" s="76"/>
      <c r="E165" s="76"/>
      <c r="F165" s="77"/>
      <c r="G165" s="85"/>
      <c r="H165" s="77"/>
      <c r="I165" s="77"/>
      <c r="J165" s="332"/>
      <c r="K165" s="488"/>
      <c r="L165" s="232"/>
      <c r="M165" s="232"/>
      <c r="N165" s="232"/>
      <c r="O165" s="232"/>
      <c r="P165" s="232"/>
      <c r="Q165" s="232"/>
      <c r="R165" s="352"/>
    </row>
    <row r="166" spans="1:18" ht="12.75">
      <c r="A166" s="214"/>
      <c r="B166" s="218" t="s">
        <v>7</v>
      </c>
      <c r="C166" s="218"/>
      <c r="D166" s="215" t="s">
        <v>384</v>
      </c>
      <c r="E166" s="364"/>
      <c r="F166" s="363"/>
      <c r="G166" s="365"/>
      <c r="H166" s="363"/>
      <c r="I166" s="77">
        <f>F166*H166</f>
        <v>0</v>
      </c>
      <c r="J166" s="368"/>
      <c r="K166" s="219"/>
      <c r="L166" s="306"/>
      <c r="M166" s="306"/>
      <c r="N166" s="306"/>
      <c r="O166" s="306"/>
      <c r="P166" s="363"/>
      <c r="Q166" s="118">
        <f>SUM(L166:P166)</f>
        <v>0</v>
      </c>
      <c r="R166" s="208" t="str">
        <f>IF(Q166-I166=0,"ok","error")</f>
        <v>ok</v>
      </c>
    </row>
    <row r="167" spans="1:18" ht="12.75">
      <c r="A167" s="214"/>
      <c r="B167" s="218" t="s">
        <v>245</v>
      </c>
      <c r="C167" s="218"/>
      <c r="D167" s="215" t="s">
        <v>223</v>
      </c>
      <c r="E167" s="364"/>
      <c r="F167" s="363"/>
      <c r="G167" s="365"/>
      <c r="H167" s="363"/>
      <c r="I167" s="77">
        <f>F167*H167</f>
        <v>0</v>
      </c>
      <c r="J167" s="368"/>
      <c r="K167" s="219"/>
      <c r="L167" s="306"/>
      <c r="M167" s="306"/>
      <c r="N167" s="306"/>
      <c r="O167" s="306"/>
      <c r="P167" s="363"/>
      <c r="Q167" s="118">
        <f>SUM(L167:P167)</f>
        <v>0</v>
      </c>
      <c r="R167" s="208" t="str">
        <f>IF(Q167-I167=0,"ok","error")</f>
        <v>ok</v>
      </c>
    </row>
    <row r="168" spans="1:18" ht="12.75">
      <c r="A168" s="214"/>
      <c r="B168" s="218" t="s">
        <v>24</v>
      </c>
      <c r="C168" s="218"/>
      <c r="D168" s="215"/>
      <c r="E168" s="364"/>
      <c r="F168" s="363"/>
      <c r="G168" s="365"/>
      <c r="H168" s="363"/>
      <c r="I168" s="77">
        <f>F168*H168</f>
        <v>0</v>
      </c>
      <c r="J168" s="368"/>
      <c r="K168" s="219"/>
      <c r="L168" s="306"/>
      <c r="M168" s="306"/>
      <c r="N168" s="306"/>
      <c r="O168" s="306"/>
      <c r="P168" s="363"/>
      <c r="Q168" s="118">
        <f>SUM(L168:P168)</f>
        <v>0</v>
      </c>
      <c r="R168" s="208" t="str">
        <f>IF(Q168-I168=0,"ok","error")</f>
        <v>ok</v>
      </c>
    </row>
    <row r="169" spans="1:18" ht="12.75">
      <c r="A169" s="214"/>
      <c r="B169" s="220" t="s">
        <v>17</v>
      </c>
      <c r="C169" s="220"/>
      <c r="D169" s="215" t="s">
        <v>109</v>
      </c>
      <c r="E169" s="364"/>
      <c r="F169" s="363"/>
      <c r="G169" s="365"/>
      <c r="H169" s="363"/>
      <c r="I169" s="77">
        <f>F169*H169</f>
        <v>0</v>
      </c>
      <c r="J169" s="368"/>
      <c r="K169" s="219"/>
      <c r="L169" s="306"/>
      <c r="M169" s="306"/>
      <c r="N169" s="306"/>
      <c r="O169" s="306"/>
      <c r="P169" s="363"/>
      <c r="Q169" s="118">
        <f>SUM(L169:P169)</f>
        <v>0</v>
      </c>
      <c r="R169" s="208" t="str">
        <f>IF(Q169-I169=0,"ok","error")</f>
        <v>ok</v>
      </c>
    </row>
    <row r="170" spans="1:18" ht="12.75">
      <c r="A170" s="96"/>
      <c r="B170" s="76"/>
      <c r="C170" s="76"/>
      <c r="D170" s="76"/>
      <c r="E170" s="76"/>
      <c r="F170" s="77"/>
      <c r="G170" s="85"/>
      <c r="H170" s="77"/>
      <c r="I170" s="77"/>
      <c r="J170" s="332"/>
      <c r="K170" s="488"/>
      <c r="L170" s="232"/>
      <c r="M170" s="232"/>
      <c r="N170" s="232"/>
      <c r="O170" s="232"/>
      <c r="P170" s="232"/>
      <c r="Q170" s="232"/>
      <c r="R170" s="352"/>
    </row>
    <row r="171" spans="1:18" ht="12.75">
      <c r="A171" s="68"/>
      <c r="B171" s="79" t="s">
        <v>75</v>
      </c>
      <c r="C171" s="79"/>
      <c r="D171" s="80" t="s">
        <v>330</v>
      </c>
      <c r="E171" s="80"/>
      <c r="F171" s="70"/>
      <c r="G171" s="71"/>
      <c r="H171" s="77"/>
      <c r="I171" s="83">
        <f>SUM(I166:I170)</f>
        <v>0</v>
      </c>
      <c r="J171" s="113"/>
      <c r="K171" s="109"/>
      <c r="L171" s="83">
        <f>SUM(L166:L170)</f>
        <v>0</v>
      </c>
      <c r="M171" s="83">
        <f>SUM(M166:M170)</f>
        <v>0</v>
      </c>
      <c r="N171" s="83">
        <f>SUM(N166:N170)</f>
        <v>0</v>
      </c>
      <c r="O171" s="83">
        <f>SUM(O166:O170)</f>
        <v>0</v>
      </c>
      <c r="P171" s="83">
        <f>SUM(P166:P170)</f>
        <v>0</v>
      </c>
      <c r="Q171" s="31">
        <f>SUM(L171:P171)</f>
        <v>0</v>
      </c>
      <c r="R171" s="207" t="str">
        <f>IF(Q171-I171=0,"ok","error")</f>
        <v>ok</v>
      </c>
    </row>
    <row r="172" spans="1:18" ht="12.75">
      <c r="A172" s="68"/>
      <c r="B172" s="69"/>
      <c r="C172" s="69"/>
      <c r="D172" s="84" t="s">
        <v>111</v>
      </c>
      <c r="E172" s="69"/>
      <c r="F172" s="70"/>
      <c r="G172" s="71"/>
      <c r="H172" s="70"/>
      <c r="I172" s="70"/>
      <c r="J172" s="113"/>
      <c r="K172" s="109"/>
      <c r="L172" s="118"/>
      <c r="M172" s="118"/>
      <c r="N172" s="118"/>
      <c r="O172" s="118"/>
      <c r="P172" s="118"/>
      <c r="Q172" s="118"/>
      <c r="R172" s="206"/>
    </row>
    <row r="173" spans="1:18" ht="12.75">
      <c r="A173" s="382">
        <v>15</v>
      </c>
      <c r="B173" s="59" t="s">
        <v>76</v>
      </c>
      <c r="C173" s="59"/>
      <c r="D173" s="60" t="s">
        <v>189</v>
      </c>
      <c r="E173" s="111"/>
      <c r="F173" s="61" t="s">
        <v>149</v>
      </c>
      <c r="G173" s="62" t="s">
        <v>148</v>
      </c>
      <c r="H173" s="64" t="s">
        <v>150</v>
      </c>
      <c r="I173" s="64" t="s">
        <v>151</v>
      </c>
      <c r="J173" s="65" t="s">
        <v>20</v>
      </c>
      <c r="K173" s="109"/>
      <c r="L173" s="64" t="str">
        <f aca="true" t="shared" si="38" ref="L173:R173">L7</f>
        <v>Arendus</v>
      </c>
      <c r="M173" s="497" t="str">
        <f t="shared" si="38"/>
        <v>daatum</v>
      </c>
      <c r="N173" s="497" t="str">
        <f t="shared" si="38"/>
        <v>daatum</v>
      </c>
      <c r="O173" s="497" t="str">
        <f t="shared" si="38"/>
        <v>daatum</v>
      </c>
      <c r="P173" s="497" t="str">
        <f t="shared" si="38"/>
        <v>daatum</v>
      </c>
      <c r="Q173" s="64" t="str">
        <f t="shared" si="38"/>
        <v>kokku €</v>
      </c>
      <c r="R173" s="64" t="str">
        <f t="shared" si="38"/>
        <v>kontroll</v>
      </c>
    </row>
    <row r="174" spans="1:18" ht="12.75">
      <c r="A174" s="96"/>
      <c r="B174" s="76"/>
      <c r="C174" s="76"/>
      <c r="D174" s="76"/>
      <c r="E174" s="76"/>
      <c r="F174" s="77"/>
      <c r="G174" s="85"/>
      <c r="H174" s="77"/>
      <c r="I174" s="77"/>
      <c r="J174" s="332"/>
      <c r="K174" s="488"/>
      <c r="L174" s="232"/>
      <c r="M174" s="232"/>
      <c r="N174" s="232"/>
      <c r="O174" s="232"/>
      <c r="P174" s="232"/>
      <c r="Q174" s="232"/>
      <c r="R174" s="352"/>
    </row>
    <row r="175" spans="1:18" ht="12.75">
      <c r="A175" s="214"/>
      <c r="B175" s="218" t="s">
        <v>246</v>
      </c>
      <c r="C175" s="218"/>
      <c r="D175" s="215" t="s">
        <v>139</v>
      </c>
      <c r="E175" s="364"/>
      <c r="F175" s="363"/>
      <c r="G175" s="365"/>
      <c r="H175" s="363"/>
      <c r="I175" s="77">
        <f>F175*H175</f>
        <v>0</v>
      </c>
      <c r="J175" s="368"/>
      <c r="K175" s="219"/>
      <c r="L175" s="306"/>
      <c r="M175" s="363"/>
      <c r="N175" s="306"/>
      <c r="O175" s="306"/>
      <c r="P175" s="306"/>
      <c r="Q175" s="118">
        <f>SUM(L175:P175)</f>
        <v>0</v>
      </c>
      <c r="R175" s="208" t="str">
        <f>IF(Q175-I175=0,"ok","error")</f>
        <v>ok</v>
      </c>
    </row>
    <row r="176" spans="1:18" ht="12.75">
      <c r="A176" s="214"/>
      <c r="B176" s="218" t="s">
        <v>77</v>
      </c>
      <c r="C176" s="218"/>
      <c r="D176" s="215" t="s">
        <v>331</v>
      </c>
      <c r="E176" s="364"/>
      <c r="F176" s="363"/>
      <c r="G176" s="365"/>
      <c r="H176" s="363"/>
      <c r="I176" s="77">
        <f>F176*H176</f>
        <v>0</v>
      </c>
      <c r="J176" s="368"/>
      <c r="K176" s="219"/>
      <c r="L176" s="306"/>
      <c r="M176" s="363"/>
      <c r="N176" s="306"/>
      <c r="O176" s="306"/>
      <c r="P176" s="306"/>
      <c r="Q176" s="118">
        <f>SUM(L176:P176)</f>
        <v>0</v>
      </c>
      <c r="R176" s="208" t="str">
        <f>IF(Q176-I176=0,"ok","error")</f>
        <v>ok</v>
      </c>
    </row>
    <row r="177" spans="1:18" ht="12.75">
      <c r="A177" s="214"/>
      <c r="B177" s="218" t="s">
        <v>17</v>
      </c>
      <c r="C177" s="218"/>
      <c r="D177" s="215" t="s">
        <v>109</v>
      </c>
      <c r="E177" s="364"/>
      <c r="F177" s="363"/>
      <c r="G177" s="365"/>
      <c r="H177" s="363"/>
      <c r="I177" s="77">
        <f>F177*H177</f>
        <v>0</v>
      </c>
      <c r="J177" s="368"/>
      <c r="K177" s="219"/>
      <c r="L177" s="306"/>
      <c r="M177" s="363"/>
      <c r="N177" s="306"/>
      <c r="O177" s="306"/>
      <c r="P177" s="306"/>
      <c r="Q177" s="118">
        <f>SUM(L177:P177)</f>
        <v>0</v>
      </c>
      <c r="R177" s="208" t="str">
        <f>IF(Q177-I177=0,"ok","error")</f>
        <v>ok</v>
      </c>
    </row>
    <row r="178" spans="1:18" ht="12.75">
      <c r="A178" s="96"/>
      <c r="B178" s="76"/>
      <c r="C178" s="76"/>
      <c r="D178" s="76"/>
      <c r="E178" s="76"/>
      <c r="F178" s="77"/>
      <c r="G178" s="85"/>
      <c r="H178" s="77"/>
      <c r="I178" s="77"/>
      <c r="J178" s="332"/>
      <c r="K178" s="488"/>
      <c r="L178" s="232"/>
      <c r="M178" s="232"/>
      <c r="N178" s="232"/>
      <c r="O178" s="232"/>
      <c r="P178" s="232"/>
      <c r="Q178" s="232"/>
      <c r="R178" s="352"/>
    </row>
    <row r="179" spans="1:18" ht="12.75">
      <c r="A179" s="68"/>
      <c r="B179" s="92" t="s">
        <v>78</v>
      </c>
      <c r="C179" s="92"/>
      <c r="D179" s="92" t="s">
        <v>220</v>
      </c>
      <c r="E179" s="92"/>
      <c r="F179" s="70"/>
      <c r="G179" s="71"/>
      <c r="H179" s="70"/>
      <c r="I179" s="90">
        <f>SUM(I175:I178)</f>
        <v>0</v>
      </c>
      <c r="J179" s="113"/>
      <c r="K179" s="109"/>
      <c r="L179" s="90">
        <f>SUM(L175:L178)</f>
        <v>0</v>
      </c>
      <c r="M179" s="90">
        <f>SUM(M175:M178)</f>
        <v>0</v>
      </c>
      <c r="N179" s="90">
        <f>SUM(N175:N178)</f>
        <v>0</v>
      </c>
      <c r="O179" s="90">
        <f>SUM(O175:O178)</f>
        <v>0</v>
      </c>
      <c r="P179" s="90">
        <f>SUM(P175:P178)</f>
        <v>0</v>
      </c>
      <c r="Q179" s="31">
        <f>SUM(L179:P179)</f>
        <v>0</v>
      </c>
      <c r="R179" s="207" t="str">
        <f>IF(Q179-I179=0,"ok","error")</f>
        <v>ok</v>
      </c>
    </row>
    <row r="180" spans="1:18" ht="12.75">
      <c r="A180" s="68"/>
      <c r="B180" s="69"/>
      <c r="C180" s="69"/>
      <c r="D180" s="84" t="s">
        <v>111</v>
      </c>
      <c r="E180" s="76"/>
      <c r="F180" s="70"/>
      <c r="G180" s="71"/>
      <c r="H180" s="70"/>
      <c r="I180" s="77"/>
      <c r="J180" s="113"/>
      <c r="K180" s="109"/>
      <c r="L180" s="118"/>
      <c r="M180" s="118"/>
      <c r="N180" s="118"/>
      <c r="O180" s="118"/>
      <c r="P180" s="118"/>
      <c r="Q180" s="118"/>
      <c r="R180" s="206"/>
    </row>
    <row r="181" spans="1:18" ht="12.75">
      <c r="A181" s="382">
        <v>16</v>
      </c>
      <c r="B181" s="59" t="s">
        <v>79</v>
      </c>
      <c r="C181" s="59"/>
      <c r="D181" s="60" t="s">
        <v>261</v>
      </c>
      <c r="E181" s="111"/>
      <c r="F181" s="61" t="s">
        <v>149</v>
      </c>
      <c r="G181" s="62" t="s">
        <v>148</v>
      </c>
      <c r="H181" s="64" t="s">
        <v>150</v>
      </c>
      <c r="I181" s="64" t="s">
        <v>151</v>
      </c>
      <c r="J181" s="65" t="s">
        <v>20</v>
      </c>
      <c r="K181" s="109"/>
      <c r="L181" s="64" t="str">
        <f aca="true" t="shared" si="39" ref="L181:R181">L7</f>
        <v>Arendus</v>
      </c>
      <c r="M181" s="497" t="str">
        <f t="shared" si="39"/>
        <v>daatum</v>
      </c>
      <c r="N181" s="497" t="str">
        <f t="shared" si="39"/>
        <v>daatum</v>
      </c>
      <c r="O181" s="497" t="str">
        <f t="shared" si="39"/>
        <v>daatum</v>
      </c>
      <c r="P181" s="497" t="str">
        <f t="shared" si="39"/>
        <v>daatum</v>
      </c>
      <c r="Q181" s="64" t="str">
        <f t="shared" si="39"/>
        <v>kokku €</v>
      </c>
      <c r="R181" s="64" t="str">
        <f t="shared" si="39"/>
        <v>kontroll</v>
      </c>
    </row>
    <row r="182" spans="1:18" ht="12.75">
      <c r="A182" s="96"/>
      <c r="B182" s="76"/>
      <c r="C182" s="76"/>
      <c r="D182" s="76"/>
      <c r="E182" s="76"/>
      <c r="F182" s="77"/>
      <c r="G182" s="85"/>
      <c r="H182" s="77"/>
      <c r="I182" s="77"/>
      <c r="J182" s="332"/>
      <c r="K182" s="488"/>
      <c r="L182" s="232"/>
      <c r="M182" s="232"/>
      <c r="N182" s="232"/>
      <c r="O182" s="232"/>
      <c r="P182" s="232"/>
      <c r="Q182" s="232"/>
      <c r="R182" s="352"/>
    </row>
    <row r="183" spans="1:18" ht="12.75">
      <c r="A183" s="214"/>
      <c r="B183" s="218" t="s">
        <v>80</v>
      </c>
      <c r="C183" s="218"/>
      <c r="D183" s="215" t="s">
        <v>140</v>
      </c>
      <c r="E183" s="364"/>
      <c r="F183" s="363"/>
      <c r="G183" s="365"/>
      <c r="H183" s="363"/>
      <c r="I183" s="77">
        <f>F183*H183</f>
        <v>0</v>
      </c>
      <c r="J183" s="224"/>
      <c r="K183" s="219"/>
      <c r="L183" s="306"/>
      <c r="M183" s="306"/>
      <c r="N183" s="306"/>
      <c r="O183" s="306"/>
      <c r="P183" s="306"/>
      <c r="Q183" s="118">
        <f>SUM(L183:P183)</f>
        <v>0</v>
      </c>
      <c r="R183" s="208" t="str">
        <f>IF(Q183-I183=0,"ok","error")</f>
        <v>ok</v>
      </c>
    </row>
    <row r="184" spans="1:18" ht="12.75">
      <c r="A184" s="214"/>
      <c r="B184" s="218" t="s">
        <v>81</v>
      </c>
      <c r="C184" s="218"/>
      <c r="D184" s="215" t="s">
        <v>141</v>
      </c>
      <c r="E184" s="364"/>
      <c r="F184" s="363"/>
      <c r="G184" s="365"/>
      <c r="H184" s="363"/>
      <c r="I184" s="77">
        <f>F184*H184</f>
        <v>0</v>
      </c>
      <c r="J184" s="224"/>
      <c r="K184" s="219"/>
      <c r="L184" s="306"/>
      <c r="M184" s="306"/>
      <c r="N184" s="306"/>
      <c r="O184" s="306"/>
      <c r="P184" s="306"/>
      <c r="Q184" s="118">
        <f>SUM(L184:P184)</f>
        <v>0</v>
      </c>
      <c r="R184" s="208" t="str">
        <f>IF(Q184-I184=0,"ok","error")</f>
        <v>ok</v>
      </c>
    </row>
    <row r="185" spans="1:18" ht="12.75">
      <c r="A185" s="214"/>
      <c r="B185" s="218" t="s">
        <v>83</v>
      </c>
      <c r="C185" s="218"/>
      <c r="D185" s="215" t="s">
        <v>309</v>
      </c>
      <c r="E185" s="364"/>
      <c r="F185" s="363"/>
      <c r="G185" s="365"/>
      <c r="H185" s="363"/>
      <c r="I185" s="77">
        <f>F185*H185</f>
        <v>0</v>
      </c>
      <c r="J185" s="224"/>
      <c r="K185" s="219"/>
      <c r="L185" s="306"/>
      <c r="M185" s="306"/>
      <c r="N185" s="306"/>
      <c r="O185" s="306"/>
      <c r="P185" s="306"/>
      <c r="Q185" s="118">
        <f>SUM(L185:P185)</f>
        <v>0</v>
      </c>
      <c r="R185" s="208" t="str">
        <f>IF(Q185-I185=0,"ok","error")</f>
        <v>ok</v>
      </c>
    </row>
    <row r="186" spans="1:18" ht="12.75">
      <c r="A186" s="214"/>
      <c r="B186" s="218" t="s">
        <v>17</v>
      </c>
      <c r="C186" s="218"/>
      <c r="D186" s="215" t="s">
        <v>109</v>
      </c>
      <c r="E186" s="364"/>
      <c r="F186" s="363"/>
      <c r="G186" s="365"/>
      <c r="H186" s="363"/>
      <c r="I186" s="77">
        <f>F186*H186</f>
        <v>0</v>
      </c>
      <c r="J186" s="224"/>
      <c r="K186" s="219"/>
      <c r="L186" s="306"/>
      <c r="M186" s="306"/>
      <c r="N186" s="306"/>
      <c r="O186" s="306"/>
      <c r="P186" s="306"/>
      <c r="Q186" s="118">
        <f>SUM(L186:P186)</f>
        <v>0</v>
      </c>
      <c r="R186" s="208" t="str">
        <f>IF(Q186-I186=0,"ok","error")</f>
        <v>ok</v>
      </c>
    </row>
    <row r="187" spans="1:18" ht="12.75">
      <c r="A187" s="96"/>
      <c r="B187" s="75"/>
      <c r="C187" s="75"/>
      <c r="D187" s="76"/>
      <c r="E187" s="76"/>
      <c r="F187" s="77"/>
      <c r="G187" s="85"/>
      <c r="H187" s="77"/>
      <c r="I187" s="77"/>
      <c r="J187" s="332"/>
      <c r="K187" s="488"/>
      <c r="L187" s="232"/>
      <c r="M187" s="232"/>
      <c r="N187" s="232"/>
      <c r="O187" s="232"/>
      <c r="P187" s="232"/>
      <c r="Q187" s="232"/>
      <c r="R187" s="352"/>
    </row>
    <row r="188" spans="1:18" ht="12.75">
      <c r="A188" s="68"/>
      <c r="B188" s="79" t="s">
        <v>84</v>
      </c>
      <c r="C188" s="79"/>
      <c r="D188" s="80" t="s">
        <v>260</v>
      </c>
      <c r="E188" s="80"/>
      <c r="F188" s="70"/>
      <c r="G188" s="71"/>
      <c r="H188" s="77"/>
      <c r="I188" s="83">
        <f>SUM(I183:I187)</f>
        <v>0</v>
      </c>
      <c r="J188" s="113"/>
      <c r="K188" s="109"/>
      <c r="L188" s="83">
        <f>SUM(L183:L187)</f>
        <v>0</v>
      </c>
      <c r="M188" s="83">
        <f>SUM(M183:M187)</f>
        <v>0</v>
      </c>
      <c r="N188" s="83">
        <f>SUM(N183:N187)</f>
        <v>0</v>
      </c>
      <c r="O188" s="83">
        <f>SUM(O183:O187)</f>
        <v>0</v>
      </c>
      <c r="P188" s="83">
        <f>SUM(P183:P187)</f>
        <v>0</v>
      </c>
      <c r="Q188" s="31">
        <f>SUM(L188:P188)</f>
        <v>0</v>
      </c>
      <c r="R188" s="207" t="str">
        <f>IF(Q188-I188=0,"ok","error")</f>
        <v>ok</v>
      </c>
    </row>
    <row r="189" spans="1:18" ht="12.75">
      <c r="A189" s="68"/>
      <c r="B189" s="69"/>
      <c r="C189" s="69"/>
      <c r="D189" s="69"/>
      <c r="E189" s="69"/>
      <c r="F189" s="70"/>
      <c r="G189" s="71"/>
      <c r="H189" s="70"/>
      <c r="I189" s="70"/>
      <c r="J189" s="113"/>
      <c r="K189" s="109"/>
      <c r="L189" s="118"/>
      <c r="M189" s="118"/>
      <c r="N189" s="118"/>
      <c r="O189" s="118"/>
      <c r="P189" s="118"/>
      <c r="Q189" s="118"/>
      <c r="R189" s="206"/>
    </row>
    <row r="190" spans="1:18" ht="12.75">
      <c r="A190" s="382">
        <v>17</v>
      </c>
      <c r="B190" s="59" t="s">
        <v>85</v>
      </c>
      <c r="C190" s="59"/>
      <c r="D190" s="60" t="s">
        <v>258</v>
      </c>
      <c r="E190" s="111"/>
      <c r="F190" s="61" t="s">
        <v>149</v>
      </c>
      <c r="G190" s="62" t="s">
        <v>148</v>
      </c>
      <c r="H190" s="64" t="s">
        <v>150</v>
      </c>
      <c r="I190" s="64" t="s">
        <v>151</v>
      </c>
      <c r="J190" s="65" t="s">
        <v>20</v>
      </c>
      <c r="K190" s="109"/>
      <c r="L190" s="64" t="str">
        <f aca="true" t="shared" si="40" ref="L190:R190">L7</f>
        <v>Arendus</v>
      </c>
      <c r="M190" s="497" t="str">
        <f t="shared" si="40"/>
        <v>daatum</v>
      </c>
      <c r="N190" s="497" t="str">
        <f t="shared" si="40"/>
        <v>daatum</v>
      </c>
      <c r="O190" s="497" t="str">
        <f t="shared" si="40"/>
        <v>daatum</v>
      </c>
      <c r="P190" s="497" t="str">
        <f t="shared" si="40"/>
        <v>daatum</v>
      </c>
      <c r="Q190" s="64" t="str">
        <f t="shared" si="40"/>
        <v>kokku €</v>
      </c>
      <c r="R190" s="64" t="str">
        <f t="shared" si="40"/>
        <v>kontroll</v>
      </c>
    </row>
    <row r="191" spans="1:18" ht="12.75">
      <c r="A191" s="96"/>
      <c r="B191" s="76"/>
      <c r="C191" s="76"/>
      <c r="D191" s="76"/>
      <c r="E191" s="76"/>
      <c r="F191" s="77"/>
      <c r="G191" s="85"/>
      <c r="H191" s="77"/>
      <c r="I191" s="77"/>
      <c r="J191" s="332"/>
      <c r="K191" s="488"/>
      <c r="L191" s="232"/>
      <c r="M191" s="232"/>
      <c r="N191" s="232"/>
      <c r="O191" s="232"/>
      <c r="P191" s="232"/>
      <c r="Q191" s="232"/>
      <c r="R191" s="352"/>
    </row>
    <row r="192" spans="1:18" ht="12.75">
      <c r="A192" s="214"/>
      <c r="B192" s="215"/>
      <c r="C192" s="215"/>
      <c r="D192" s="215" t="s">
        <v>332</v>
      </c>
      <c r="E192" s="364"/>
      <c r="F192" s="363"/>
      <c r="G192" s="365"/>
      <c r="H192" s="363"/>
      <c r="I192" s="77">
        <f aca="true" t="shared" si="41" ref="I192:I198">F192*H192</f>
        <v>0</v>
      </c>
      <c r="J192" s="224"/>
      <c r="K192" s="219"/>
      <c r="L192" s="306"/>
      <c r="M192" s="306"/>
      <c r="N192" s="306"/>
      <c r="O192" s="306"/>
      <c r="P192" s="306"/>
      <c r="Q192" s="118">
        <f aca="true" t="shared" si="42" ref="Q192:Q198">SUM(L192:P192)</f>
        <v>0</v>
      </c>
      <c r="R192" s="208" t="str">
        <f aca="true" t="shared" si="43" ref="R192:R200">IF(Q192-I192=0,"ok","error")</f>
        <v>ok</v>
      </c>
    </row>
    <row r="193" spans="1:18" ht="12.75">
      <c r="A193" s="214"/>
      <c r="B193" s="218" t="s">
        <v>86</v>
      </c>
      <c r="C193" s="218" t="s">
        <v>175</v>
      </c>
      <c r="D193" s="215" t="s">
        <v>333</v>
      </c>
      <c r="E193" s="364"/>
      <c r="F193" s="363"/>
      <c r="G193" s="365"/>
      <c r="H193" s="363"/>
      <c r="I193" s="77">
        <f t="shared" si="41"/>
        <v>0</v>
      </c>
      <c r="J193" s="224"/>
      <c r="K193" s="219"/>
      <c r="L193" s="306"/>
      <c r="M193" s="306"/>
      <c r="N193" s="306"/>
      <c r="O193" s="306"/>
      <c r="P193" s="306"/>
      <c r="Q193" s="118">
        <f t="shared" si="42"/>
        <v>0</v>
      </c>
      <c r="R193" s="208" t="str">
        <f t="shared" si="43"/>
        <v>ok</v>
      </c>
    </row>
    <row r="194" spans="1:18" ht="12.75">
      <c r="A194" s="214"/>
      <c r="B194" s="218"/>
      <c r="C194" s="218"/>
      <c r="D194" s="215" t="s">
        <v>142</v>
      </c>
      <c r="E194" s="364"/>
      <c r="F194" s="363"/>
      <c r="G194" s="365"/>
      <c r="H194" s="363"/>
      <c r="I194" s="77">
        <f>F194*H194</f>
        <v>0</v>
      </c>
      <c r="J194" s="224"/>
      <c r="K194" s="219"/>
      <c r="L194" s="306"/>
      <c r="M194" s="306"/>
      <c r="N194" s="306"/>
      <c r="O194" s="306"/>
      <c r="P194" s="306"/>
      <c r="Q194" s="118">
        <f>SUM(L194:P194)</f>
        <v>0</v>
      </c>
      <c r="R194" s="208" t="str">
        <f>IF(Q194-I194=0,"ok","error")</f>
        <v>ok</v>
      </c>
    </row>
    <row r="195" spans="1:18" ht="12.75">
      <c r="A195" s="214"/>
      <c r="B195" s="218"/>
      <c r="C195" s="218"/>
      <c r="D195" s="215" t="s">
        <v>368</v>
      </c>
      <c r="E195" s="364"/>
      <c r="F195" s="363"/>
      <c r="G195" s="365"/>
      <c r="H195" s="363"/>
      <c r="I195" s="77">
        <f>F195*H195</f>
        <v>0</v>
      </c>
      <c r="J195" s="224"/>
      <c r="K195" s="219"/>
      <c r="L195" s="306"/>
      <c r="M195" s="306"/>
      <c r="N195" s="306"/>
      <c r="O195" s="306"/>
      <c r="P195" s="306"/>
      <c r="Q195" s="118">
        <f>SUM(L195:P195)</f>
        <v>0</v>
      </c>
      <c r="R195" s="208" t="str">
        <f>IF(Q195-I195=0,"ok","error")</f>
        <v>ok</v>
      </c>
    </row>
    <row r="196" spans="1:18" ht="12.75">
      <c r="A196" s="214"/>
      <c r="B196" s="218" t="s">
        <v>87</v>
      </c>
      <c r="C196" s="218" t="s">
        <v>175</v>
      </c>
      <c r="D196" s="215" t="s">
        <v>369</v>
      </c>
      <c r="E196" s="364"/>
      <c r="F196" s="363"/>
      <c r="G196" s="365"/>
      <c r="H196" s="363"/>
      <c r="I196" s="77">
        <f t="shared" si="41"/>
        <v>0</v>
      </c>
      <c r="J196" s="224"/>
      <c r="K196" s="219"/>
      <c r="L196" s="306"/>
      <c r="M196" s="306"/>
      <c r="N196" s="306"/>
      <c r="O196" s="306"/>
      <c r="P196" s="306"/>
      <c r="Q196" s="118">
        <f t="shared" si="42"/>
        <v>0</v>
      </c>
      <c r="R196" s="208" t="str">
        <f t="shared" si="43"/>
        <v>ok</v>
      </c>
    </row>
    <row r="197" spans="1:18" ht="12.75">
      <c r="A197" s="214"/>
      <c r="B197" s="218" t="s">
        <v>86</v>
      </c>
      <c r="C197" s="218" t="s">
        <v>176</v>
      </c>
      <c r="D197" s="215" t="s">
        <v>370</v>
      </c>
      <c r="E197" s="364"/>
      <c r="F197" s="363"/>
      <c r="G197" s="365"/>
      <c r="H197" s="363"/>
      <c r="I197" s="77">
        <f t="shared" si="41"/>
        <v>0</v>
      </c>
      <c r="J197" s="224"/>
      <c r="K197" s="219"/>
      <c r="L197" s="306"/>
      <c r="M197" s="306"/>
      <c r="N197" s="306"/>
      <c r="O197" s="306"/>
      <c r="P197" s="306"/>
      <c r="Q197" s="118">
        <f t="shared" si="42"/>
        <v>0</v>
      </c>
      <c r="R197" s="208" t="str">
        <f t="shared" si="43"/>
        <v>ok</v>
      </c>
    </row>
    <row r="198" spans="1:18" ht="12.75">
      <c r="A198" s="214"/>
      <c r="B198" s="218" t="s">
        <v>87</v>
      </c>
      <c r="C198" s="218" t="s">
        <v>176</v>
      </c>
      <c r="D198" s="215" t="s">
        <v>371</v>
      </c>
      <c r="E198" s="364"/>
      <c r="F198" s="363"/>
      <c r="G198" s="365"/>
      <c r="H198" s="363"/>
      <c r="I198" s="77">
        <f t="shared" si="41"/>
        <v>0</v>
      </c>
      <c r="J198" s="224"/>
      <c r="K198" s="219"/>
      <c r="L198" s="306"/>
      <c r="M198" s="306"/>
      <c r="N198" s="306"/>
      <c r="O198" s="306"/>
      <c r="P198" s="306"/>
      <c r="Q198" s="118">
        <f t="shared" si="42"/>
        <v>0</v>
      </c>
      <c r="R198" s="208" t="str">
        <f t="shared" si="43"/>
        <v>ok</v>
      </c>
    </row>
    <row r="199" spans="1:18" ht="12.75">
      <c r="A199" s="96"/>
      <c r="B199" s="75"/>
      <c r="C199" s="75"/>
      <c r="D199" s="76"/>
      <c r="E199" s="76"/>
      <c r="F199" s="77"/>
      <c r="G199" s="85"/>
      <c r="H199" s="77"/>
      <c r="I199" s="77"/>
      <c r="J199" s="332"/>
      <c r="K199" s="488"/>
      <c r="L199" s="232"/>
      <c r="M199" s="232"/>
      <c r="N199" s="232"/>
      <c r="O199" s="232"/>
      <c r="P199" s="232"/>
      <c r="Q199" s="232"/>
      <c r="R199" s="352"/>
    </row>
    <row r="200" spans="1:18" ht="12.75">
      <c r="A200" s="68"/>
      <c r="B200" s="91" t="s">
        <v>88</v>
      </c>
      <c r="C200" s="91"/>
      <c r="D200" s="92" t="s">
        <v>259</v>
      </c>
      <c r="E200" s="92"/>
      <c r="F200" s="70"/>
      <c r="G200" s="71"/>
      <c r="H200" s="77"/>
      <c r="I200" s="90">
        <f>SUM(I192:I199)</f>
        <v>0</v>
      </c>
      <c r="J200" s="113"/>
      <c r="K200" s="109"/>
      <c r="L200" s="90">
        <f>SUM(L192:L199)</f>
        <v>0</v>
      </c>
      <c r="M200" s="90">
        <f>SUM(M192:M199)</f>
        <v>0</v>
      </c>
      <c r="N200" s="90">
        <f>SUM(N192:N199)</f>
        <v>0</v>
      </c>
      <c r="O200" s="90">
        <f>SUM(O192:O199)</f>
        <v>0</v>
      </c>
      <c r="P200" s="90">
        <f>SUM(P192:P199)</f>
        <v>0</v>
      </c>
      <c r="Q200" s="31">
        <f>SUM(L200:P200)</f>
        <v>0</v>
      </c>
      <c r="R200" s="207" t="str">
        <f t="shared" si="43"/>
        <v>ok</v>
      </c>
    </row>
    <row r="201" spans="1:18" ht="12.75">
      <c r="A201" s="68"/>
      <c r="B201" s="69"/>
      <c r="C201" s="69"/>
      <c r="D201" s="76"/>
      <c r="E201" s="76"/>
      <c r="F201" s="70"/>
      <c r="G201" s="71"/>
      <c r="H201" s="77"/>
      <c r="I201" s="77"/>
      <c r="J201" s="113"/>
      <c r="K201" s="109"/>
      <c r="L201" s="118"/>
      <c r="M201" s="118"/>
      <c r="N201" s="118"/>
      <c r="O201" s="118"/>
      <c r="P201" s="118"/>
      <c r="Q201" s="118"/>
      <c r="R201" s="206"/>
    </row>
    <row r="202" spans="1:18" ht="12.75">
      <c r="A202" s="382">
        <v>18</v>
      </c>
      <c r="B202" s="59" t="s">
        <v>8</v>
      </c>
      <c r="C202" s="59"/>
      <c r="D202" s="60" t="s">
        <v>190</v>
      </c>
      <c r="E202" s="111"/>
      <c r="F202" s="61" t="s">
        <v>149</v>
      </c>
      <c r="G202" s="62" t="s">
        <v>148</v>
      </c>
      <c r="H202" s="64" t="s">
        <v>150</v>
      </c>
      <c r="I202" s="64" t="s">
        <v>151</v>
      </c>
      <c r="J202" s="65" t="s">
        <v>20</v>
      </c>
      <c r="K202" s="109"/>
      <c r="L202" s="64" t="str">
        <f aca="true" t="shared" si="44" ref="L202:R202">L7</f>
        <v>Arendus</v>
      </c>
      <c r="M202" s="497" t="str">
        <f t="shared" si="44"/>
        <v>daatum</v>
      </c>
      <c r="N202" s="497" t="str">
        <f t="shared" si="44"/>
        <v>daatum</v>
      </c>
      <c r="O202" s="497" t="str">
        <f t="shared" si="44"/>
        <v>daatum</v>
      </c>
      <c r="P202" s="497" t="str">
        <f t="shared" si="44"/>
        <v>daatum</v>
      </c>
      <c r="Q202" s="64" t="str">
        <f t="shared" si="44"/>
        <v>kokku €</v>
      </c>
      <c r="R202" s="64" t="str">
        <f t="shared" si="44"/>
        <v>kontroll</v>
      </c>
    </row>
    <row r="203" spans="1:18" ht="12.75">
      <c r="A203" s="96"/>
      <c r="B203" s="76"/>
      <c r="C203" s="76"/>
      <c r="D203" s="76"/>
      <c r="E203" s="76"/>
      <c r="F203" s="77"/>
      <c r="G203" s="85"/>
      <c r="H203" s="77"/>
      <c r="I203" s="77"/>
      <c r="J203" s="332"/>
      <c r="K203" s="488"/>
      <c r="L203" s="232"/>
      <c r="M203" s="232"/>
      <c r="N203" s="232"/>
      <c r="O203" s="232"/>
      <c r="P203" s="232"/>
      <c r="Q203" s="232"/>
      <c r="R203" s="352"/>
    </row>
    <row r="204" spans="1:18" ht="12.75">
      <c r="A204" s="214"/>
      <c r="B204" s="218"/>
      <c r="C204" s="218"/>
      <c r="D204" s="215" t="s">
        <v>334</v>
      </c>
      <c r="E204" s="364"/>
      <c r="F204" s="363"/>
      <c r="G204" s="365"/>
      <c r="H204" s="363"/>
      <c r="I204" s="77">
        <f>F204*H204</f>
        <v>0</v>
      </c>
      <c r="J204" s="368"/>
      <c r="K204" s="219"/>
      <c r="L204" s="306"/>
      <c r="M204" s="306"/>
      <c r="N204" s="306"/>
      <c r="O204" s="306"/>
      <c r="P204" s="363"/>
      <c r="Q204" s="118">
        <f>SUM(L204:P204)</f>
        <v>0</v>
      </c>
      <c r="R204" s="208" t="str">
        <f>IF(Q204-I204=0,"ok","error")</f>
        <v>ok</v>
      </c>
    </row>
    <row r="205" spans="1:18" ht="12.75">
      <c r="A205" s="214"/>
      <c r="B205" s="218"/>
      <c r="C205" s="218"/>
      <c r="D205" s="215" t="s">
        <v>146</v>
      </c>
      <c r="E205" s="364"/>
      <c r="F205" s="363"/>
      <c r="G205" s="365"/>
      <c r="H205" s="363"/>
      <c r="I205" s="77">
        <f>F205*H205</f>
        <v>0</v>
      </c>
      <c r="J205" s="368"/>
      <c r="K205" s="219"/>
      <c r="L205" s="306"/>
      <c r="M205" s="306"/>
      <c r="N205" s="306"/>
      <c r="O205" s="306"/>
      <c r="P205" s="363"/>
      <c r="Q205" s="118">
        <f>SUM(L205:P205)</f>
        <v>0</v>
      </c>
      <c r="R205" s="208" t="str">
        <f>IF(Q205-I205=0,"ok","error")</f>
        <v>ok</v>
      </c>
    </row>
    <row r="206" spans="1:18" ht="12.75">
      <c r="A206" s="214"/>
      <c r="B206" s="218" t="s">
        <v>90</v>
      </c>
      <c r="C206" s="218"/>
      <c r="D206" s="223" t="s">
        <v>335</v>
      </c>
      <c r="E206" s="364"/>
      <c r="F206" s="363"/>
      <c r="G206" s="365"/>
      <c r="H206" s="363"/>
      <c r="I206" s="77">
        <f>F206*H206</f>
        <v>0</v>
      </c>
      <c r="J206" s="368"/>
      <c r="K206" s="219"/>
      <c r="L206" s="306"/>
      <c r="M206" s="306"/>
      <c r="N206" s="306"/>
      <c r="O206" s="306"/>
      <c r="P206" s="363"/>
      <c r="Q206" s="118">
        <f>SUM(L206:P206)</f>
        <v>0</v>
      </c>
      <c r="R206" s="208" t="str">
        <f>IF(Q206-I206=0,"ok","error")</f>
        <v>ok</v>
      </c>
    </row>
    <row r="207" spans="1:18" ht="12.75">
      <c r="A207" s="214"/>
      <c r="B207" s="218" t="s">
        <v>17</v>
      </c>
      <c r="C207" s="218"/>
      <c r="D207" s="215" t="s">
        <v>109</v>
      </c>
      <c r="E207" s="364"/>
      <c r="F207" s="363"/>
      <c r="G207" s="365"/>
      <c r="H207" s="363"/>
      <c r="I207" s="77">
        <f>F207*H207</f>
        <v>0</v>
      </c>
      <c r="J207" s="368"/>
      <c r="K207" s="219"/>
      <c r="L207" s="306"/>
      <c r="M207" s="306"/>
      <c r="N207" s="306"/>
      <c r="O207" s="306"/>
      <c r="P207" s="363"/>
      <c r="Q207" s="118">
        <f>SUM(L207:P207)</f>
        <v>0</v>
      </c>
      <c r="R207" s="208" t="str">
        <f>IF(Q207-I207=0,"ok","error")</f>
        <v>ok</v>
      </c>
    </row>
    <row r="208" spans="1:18" ht="12.75">
      <c r="A208" s="96"/>
      <c r="B208" s="76"/>
      <c r="C208" s="76"/>
      <c r="D208" s="76"/>
      <c r="E208" s="76"/>
      <c r="F208" s="77"/>
      <c r="G208" s="85"/>
      <c r="H208" s="77"/>
      <c r="I208" s="77"/>
      <c r="J208" s="332"/>
      <c r="K208" s="488"/>
      <c r="L208" s="232"/>
      <c r="M208" s="232"/>
      <c r="N208" s="232"/>
      <c r="O208" s="232"/>
      <c r="P208" s="232"/>
      <c r="Q208" s="232"/>
      <c r="R208" s="352"/>
    </row>
    <row r="209" spans="1:18" ht="12.75">
      <c r="A209" s="68"/>
      <c r="B209" s="91" t="s">
        <v>91</v>
      </c>
      <c r="C209" s="91"/>
      <c r="D209" s="92" t="s">
        <v>227</v>
      </c>
      <c r="E209" s="92"/>
      <c r="F209" s="70"/>
      <c r="G209" s="71"/>
      <c r="H209" s="70"/>
      <c r="I209" s="90">
        <f>SUM(I204:I207)</f>
        <v>0</v>
      </c>
      <c r="J209" s="113"/>
      <c r="K209" s="109"/>
      <c r="L209" s="90">
        <f>SUM(L204:L207)</f>
        <v>0</v>
      </c>
      <c r="M209" s="90">
        <f>SUM(M204:M207)</f>
        <v>0</v>
      </c>
      <c r="N209" s="90">
        <f>SUM(N204:N207)</f>
        <v>0</v>
      </c>
      <c r="O209" s="90">
        <f>SUM(O204:O207)</f>
        <v>0</v>
      </c>
      <c r="P209" s="90">
        <f>SUM(P204:P207)</f>
        <v>0</v>
      </c>
      <c r="Q209" s="31">
        <f>SUM(L209:P209)</f>
        <v>0</v>
      </c>
      <c r="R209" s="207" t="str">
        <f>IF(Q209-I209=0,"ok","error")</f>
        <v>ok</v>
      </c>
    </row>
    <row r="210" spans="1:18" ht="12.75">
      <c r="A210" s="68"/>
      <c r="B210" s="69"/>
      <c r="C210" s="69"/>
      <c r="D210" s="84" t="s">
        <v>111</v>
      </c>
      <c r="E210" s="76"/>
      <c r="F210" s="70"/>
      <c r="G210" s="71"/>
      <c r="H210" s="70"/>
      <c r="I210" s="77"/>
      <c r="J210" s="113"/>
      <c r="K210" s="109"/>
      <c r="L210" s="118"/>
      <c r="M210" s="118"/>
      <c r="N210" s="118"/>
      <c r="O210" s="118"/>
      <c r="P210" s="118"/>
      <c r="Q210" s="118"/>
      <c r="R210" s="206"/>
    </row>
    <row r="211" spans="1:18" ht="12.75">
      <c r="A211" s="382">
        <v>19</v>
      </c>
      <c r="B211" s="59" t="s">
        <v>92</v>
      </c>
      <c r="C211" s="59"/>
      <c r="D211" s="60" t="s">
        <v>289</v>
      </c>
      <c r="E211" s="111"/>
      <c r="F211" s="61" t="s">
        <v>149</v>
      </c>
      <c r="G211" s="62" t="s">
        <v>148</v>
      </c>
      <c r="H211" s="64" t="s">
        <v>150</v>
      </c>
      <c r="I211" s="64" t="s">
        <v>151</v>
      </c>
      <c r="J211" s="65" t="s">
        <v>20</v>
      </c>
      <c r="K211" s="109"/>
      <c r="L211" s="64" t="str">
        <f aca="true" t="shared" si="45" ref="L211:R211">L7</f>
        <v>Arendus</v>
      </c>
      <c r="M211" s="497" t="str">
        <f t="shared" si="45"/>
        <v>daatum</v>
      </c>
      <c r="N211" s="497" t="str">
        <f t="shared" si="45"/>
        <v>daatum</v>
      </c>
      <c r="O211" s="497" t="str">
        <f t="shared" si="45"/>
        <v>daatum</v>
      </c>
      <c r="P211" s="497" t="str">
        <f t="shared" si="45"/>
        <v>daatum</v>
      </c>
      <c r="Q211" s="64" t="str">
        <f t="shared" si="45"/>
        <v>kokku €</v>
      </c>
      <c r="R211" s="64" t="str">
        <f t="shared" si="45"/>
        <v>kontroll</v>
      </c>
    </row>
    <row r="212" spans="1:18" ht="12.75">
      <c r="A212" s="96"/>
      <c r="B212" s="76"/>
      <c r="C212" s="76"/>
      <c r="D212" s="76"/>
      <c r="E212" s="76"/>
      <c r="F212" s="337"/>
      <c r="G212" s="97"/>
      <c r="H212" s="77"/>
      <c r="I212" s="77"/>
      <c r="J212" s="332"/>
      <c r="K212" s="488"/>
      <c r="L212" s="232"/>
      <c r="M212" s="232"/>
      <c r="N212" s="232"/>
      <c r="O212" s="232"/>
      <c r="P212" s="232"/>
      <c r="Q212" s="232"/>
      <c r="R212" s="352"/>
    </row>
    <row r="213" spans="1:18" ht="12.75">
      <c r="A213" s="214"/>
      <c r="B213" s="218" t="s">
        <v>93</v>
      </c>
      <c r="C213" s="218"/>
      <c r="D213" s="215" t="s">
        <v>352</v>
      </c>
      <c r="E213" s="364"/>
      <c r="F213" s="363"/>
      <c r="G213" s="365"/>
      <c r="H213" s="363"/>
      <c r="I213" s="77">
        <f>F213*H213</f>
        <v>0</v>
      </c>
      <c r="J213" s="336"/>
      <c r="K213" s="219"/>
      <c r="L213" s="306"/>
      <c r="M213" s="363"/>
      <c r="N213" s="306"/>
      <c r="O213" s="306"/>
      <c r="P213" s="306"/>
      <c r="Q213" s="118">
        <f>SUM(L213:P213)</f>
        <v>0</v>
      </c>
      <c r="R213" s="208" t="str">
        <f>IF(Q213-I213=0,"ok","error")</f>
        <v>ok</v>
      </c>
    </row>
    <row r="214" spans="1:18" ht="12.75">
      <c r="A214" s="214"/>
      <c r="B214" s="218" t="s">
        <v>94</v>
      </c>
      <c r="C214" s="218"/>
      <c r="D214" s="215" t="s">
        <v>144</v>
      </c>
      <c r="E214" s="364"/>
      <c r="F214" s="363"/>
      <c r="G214" s="365"/>
      <c r="H214" s="363"/>
      <c r="I214" s="77">
        <f>F214*H214</f>
        <v>0</v>
      </c>
      <c r="J214" s="336"/>
      <c r="K214" s="219"/>
      <c r="L214" s="306"/>
      <c r="M214" s="363"/>
      <c r="N214" s="306"/>
      <c r="O214" s="306"/>
      <c r="P214" s="306"/>
      <c r="Q214" s="118">
        <f>SUM(L214:P214)</f>
        <v>0</v>
      </c>
      <c r="R214" s="208" t="str">
        <f>IF(Q214-I214=0,"ok","error")</f>
        <v>ok</v>
      </c>
    </row>
    <row r="215" spans="1:18" ht="12.75">
      <c r="A215" s="96"/>
      <c r="B215" s="76"/>
      <c r="C215" s="76"/>
      <c r="D215" s="76"/>
      <c r="E215" s="76"/>
      <c r="F215" s="77"/>
      <c r="G215" s="85"/>
      <c r="H215" s="77"/>
      <c r="I215" s="77"/>
      <c r="J215" s="332"/>
      <c r="K215" s="488"/>
      <c r="L215" s="232"/>
      <c r="M215" s="232"/>
      <c r="N215" s="232"/>
      <c r="O215" s="232"/>
      <c r="P215" s="232"/>
      <c r="Q215" s="232"/>
      <c r="R215" s="352"/>
    </row>
    <row r="216" spans="1:18" ht="12.75">
      <c r="A216" s="68"/>
      <c r="B216" s="79" t="s">
        <v>97</v>
      </c>
      <c r="C216" s="79"/>
      <c r="D216" s="80" t="s">
        <v>290</v>
      </c>
      <c r="E216" s="80"/>
      <c r="F216" s="70"/>
      <c r="G216" s="71"/>
      <c r="H216" s="70"/>
      <c r="I216" s="83">
        <f>SUM(I213:I214)</f>
        <v>0</v>
      </c>
      <c r="J216" s="332"/>
      <c r="K216" s="109"/>
      <c r="L216" s="83">
        <f>SUM(L213:L214)</f>
        <v>0</v>
      </c>
      <c r="M216" s="83">
        <f>SUM(M213:M214)</f>
        <v>0</v>
      </c>
      <c r="N216" s="83">
        <f>SUM(N213:N214)</f>
        <v>0</v>
      </c>
      <c r="O216" s="83">
        <f>SUM(O213:O214)</f>
        <v>0</v>
      </c>
      <c r="P216" s="83">
        <f>SUM(P213:P214)</f>
        <v>0</v>
      </c>
      <c r="Q216" s="31">
        <f>SUM(L216:P216)</f>
        <v>0</v>
      </c>
      <c r="R216" s="207" t="str">
        <f>IF(Q216-I216=0,"ok","error")</f>
        <v>ok</v>
      </c>
    </row>
    <row r="217" spans="1:18" ht="12.75">
      <c r="A217" s="68"/>
      <c r="B217" s="69"/>
      <c r="C217" s="69"/>
      <c r="D217" s="84" t="s">
        <v>111</v>
      </c>
      <c r="E217" s="80"/>
      <c r="F217" s="70"/>
      <c r="G217" s="71"/>
      <c r="H217" s="77"/>
      <c r="I217" s="70"/>
      <c r="J217" s="332"/>
      <c r="K217" s="109"/>
      <c r="L217" s="118"/>
      <c r="M217" s="118"/>
      <c r="N217" s="118"/>
      <c r="O217" s="118"/>
      <c r="P217" s="118"/>
      <c r="Q217" s="118"/>
      <c r="R217" s="206"/>
    </row>
    <row r="218" spans="1:18" ht="12.75">
      <c r="A218" s="382">
        <v>20</v>
      </c>
      <c r="B218" s="59" t="s">
        <v>92</v>
      </c>
      <c r="C218" s="59"/>
      <c r="D218" s="60" t="s">
        <v>385</v>
      </c>
      <c r="E218" s="111"/>
      <c r="F218" s="61" t="s">
        <v>149</v>
      </c>
      <c r="G218" s="62" t="s">
        <v>148</v>
      </c>
      <c r="H218" s="64" t="s">
        <v>150</v>
      </c>
      <c r="I218" s="64" t="s">
        <v>151</v>
      </c>
      <c r="J218" s="320" t="s">
        <v>20</v>
      </c>
      <c r="K218" s="109"/>
      <c r="L218" s="64" t="str">
        <f aca="true" t="shared" si="46" ref="L218:R218">L7</f>
        <v>Arendus</v>
      </c>
      <c r="M218" s="497" t="str">
        <f t="shared" si="46"/>
        <v>daatum</v>
      </c>
      <c r="N218" s="497" t="str">
        <f t="shared" si="46"/>
        <v>daatum</v>
      </c>
      <c r="O218" s="497" t="str">
        <f t="shared" si="46"/>
        <v>daatum</v>
      </c>
      <c r="P218" s="497" t="str">
        <f t="shared" si="46"/>
        <v>daatum</v>
      </c>
      <c r="Q218" s="64" t="str">
        <f t="shared" si="46"/>
        <v>kokku €</v>
      </c>
      <c r="R218" s="64" t="str">
        <f t="shared" si="46"/>
        <v>kontroll</v>
      </c>
    </row>
    <row r="219" spans="1:18" ht="12.75">
      <c r="A219" s="96"/>
      <c r="B219" s="76"/>
      <c r="C219" s="76"/>
      <c r="D219" s="328"/>
      <c r="E219" s="92"/>
      <c r="F219" s="77"/>
      <c r="G219" s="85"/>
      <c r="H219" s="77"/>
      <c r="I219" s="77"/>
      <c r="J219" s="332"/>
      <c r="K219" s="488"/>
      <c r="L219" s="232"/>
      <c r="M219" s="232"/>
      <c r="N219" s="232"/>
      <c r="O219" s="232"/>
      <c r="P219" s="232"/>
      <c r="Q219" s="232"/>
      <c r="R219" s="352"/>
    </row>
    <row r="220" spans="1:18" ht="12.75">
      <c r="A220" s="214"/>
      <c r="B220" s="218" t="s">
        <v>95</v>
      </c>
      <c r="C220" s="218"/>
      <c r="D220" s="215" t="s">
        <v>222</v>
      </c>
      <c r="E220" s="364"/>
      <c r="F220" s="363"/>
      <c r="G220" s="365"/>
      <c r="H220" s="363"/>
      <c r="I220" s="77">
        <f>F220*H220</f>
        <v>0</v>
      </c>
      <c r="J220" s="336"/>
      <c r="K220" s="219"/>
      <c r="L220" s="306"/>
      <c r="M220" s="306"/>
      <c r="N220" s="306"/>
      <c r="O220" s="306"/>
      <c r="P220" s="306"/>
      <c r="Q220" s="118">
        <f>SUM(L220:P220)</f>
        <v>0</v>
      </c>
      <c r="R220" s="208" t="str">
        <f>IF(Q220-I220=0,"ok","error")</f>
        <v>ok</v>
      </c>
    </row>
    <row r="221" spans="1:18" ht="12.75">
      <c r="A221" s="214"/>
      <c r="B221" s="218" t="s">
        <v>96</v>
      </c>
      <c r="C221" s="218"/>
      <c r="D221" s="215" t="s">
        <v>221</v>
      </c>
      <c r="E221" s="364"/>
      <c r="F221" s="363"/>
      <c r="G221" s="365"/>
      <c r="H221" s="363"/>
      <c r="I221" s="77">
        <f>F221*H221</f>
        <v>0</v>
      </c>
      <c r="J221" s="368"/>
      <c r="K221" s="219"/>
      <c r="L221" s="306"/>
      <c r="M221" s="306"/>
      <c r="N221" s="306"/>
      <c r="O221" s="306"/>
      <c r="P221" s="306"/>
      <c r="Q221" s="118">
        <f>SUM(L221:P221)</f>
        <v>0</v>
      </c>
      <c r="R221" s="208" t="str">
        <f>IF(Q221-I221=0,"ok","error")</f>
        <v>ok</v>
      </c>
    </row>
    <row r="222" spans="1:18" ht="12.75">
      <c r="A222" s="214"/>
      <c r="B222" s="218"/>
      <c r="C222" s="218"/>
      <c r="D222" s="215" t="s">
        <v>145</v>
      </c>
      <c r="E222" s="364"/>
      <c r="F222" s="363"/>
      <c r="G222" s="365"/>
      <c r="H222" s="363"/>
      <c r="I222" s="77">
        <f>F222*H222</f>
        <v>0</v>
      </c>
      <c r="J222" s="368"/>
      <c r="K222" s="219"/>
      <c r="L222" s="306"/>
      <c r="M222" s="306"/>
      <c r="N222" s="306"/>
      <c r="O222" s="306"/>
      <c r="P222" s="306"/>
      <c r="Q222" s="118"/>
      <c r="R222" s="208"/>
    </row>
    <row r="223" spans="1:18" ht="12.75">
      <c r="A223" s="214"/>
      <c r="B223" s="218" t="s">
        <v>17</v>
      </c>
      <c r="C223" s="218"/>
      <c r="D223" s="215" t="s">
        <v>109</v>
      </c>
      <c r="E223" s="364"/>
      <c r="F223" s="363"/>
      <c r="G223" s="365"/>
      <c r="H223" s="363"/>
      <c r="I223" s="77">
        <f>F223*H223</f>
        <v>0</v>
      </c>
      <c r="J223" s="368"/>
      <c r="K223" s="219"/>
      <c r="L223" s="306"/>
      <c r="M223" s="306"/>
      <c r="N223" s="306"/>
      <c r="O223" s="306"/>
      <c r="P223" s="306"/>
      <c r="Q223" s="118">
        <f>SUM(L223:P223)</f>
        <v>0</v>
      </c>
      <c r="R223" s="208" t="str">
        <f>IF(Q223-I223=0,"ok","error")</f>
        <v>ok</v>
      </c>
    </row>
    <row r="224" spans="1:18" ht="12.75">
      <c r="A224" s="96"/>
      <c r="B224" s="76"/>
      <c r="C224" s="76"/>
      <c r="D224" s="328"/>
      <c r="E224" s="92"/>
      <c r="F224" s="77"/>
      <c r="G224" s="85"/>
      <c r="H224" s="77"/>
      <c r="I224" s="77"/>
      <c r="J224" s="332"/>
      <c r="K224" s="488"/>
      <c r="L224" s="232"/>
      <c r="M224" s="232"/>
      <c r="N224" s="232"/>
      <c r="O224" s="232"/>
      <c r="P224" s="232"/>
      <c r="Q224" s="232"/>
      <c r="R224" s="352"/>
    </row>
    <row r="225" spans="1:18" ht="12.75">
      <c r="A225" s="68"/>
      <c r="B225" s="79" t="s">
        <v>97</v>
      </c>
      <c r="C225" s="79"/>
      <c r="D225" s="80" t="s">
        <v>292</v>
      </c>
      <c r="E225" s="80"/>
      <c r="F225" s="70"/>
      <c r="G225" s="71"/>
      <c r="H225" s="70"/>
      <c r="I225" s="83">
        <f>SUM(I220:I223)</f>
        <v>0</v>
      </c>
      <c r="J225" s="113"/>
      <c r="K225" s="109"/>
      <c r="L225" s="83">
        <f>SUM(L220:L223)</f>
        <v>0</v>
      </c>
      <c r="M225" s="83">
        <f>SUM(M220:M223)</f>
        <v>0</v>
      </c>
      <c r="N225" s="83">
        <f>SUM(N220:N223)</f>
        <v>0</v>
      </c>
      <c r="O225" s="83">
        <f>SUM(O220:O223)</f>
        <v>0</v>
      </c>
      <c r="P225" s="83">
        <f>SUM(P220:P223)</f>
        <v>0</v>
      </c>
      <c r="Q225" s="31">
        <f>SUM(L225:P225)</f>
        <v>0</v>
      </c>
      <c r="R225" s="207" t="str">
        <f>IF(Q225-I225=0,"ok","error")</f>
        <v>ok</v>
      </c>
    </row>
    <row r="226" spans="1:18" ht="12.75">
      <c r="A226" s="68"/>
      <c r="B226" s="69"/>
      <c r="C226" s="69"/>
      <c r="D226" s="84" t="s">
        <v>111</v>
      </c>
      <c r="E226" s="80"/>
      <c r="F226" s="70"/>
      <c r="G226" s="71"/>
      <c r="H226" s="77"/>
      <c r="I226" s="70"/>
      <c r="J226" s="113"/>
      <c r="K226" s="109"/>
      <c r="L226" s="118"/>
      <c r="M226" s="118"/>
      <c r="N226" s="118"/>
      <c r="O226" s="118"/>
      <c r="P226" s="118"/>
      <c r="Q226" s="118"/>
      <c r="R226" s="206"/>
    </row>
    <row r="227" spans="1:18" ht="12.75">
      <c r="A227" s="382">
        <v>21</v>
      </c>
      <c r="B227" s="59" t="s">
        <v>9</v>
      </c>
      <c r="C227" s="59"/>
      <c r="D227" s="60" t="s">
        <v>191</v>
      </c>
      <c r="E227" s="111"/>
      <c r="F227" s="61" t="s">
        <v>149</v>
      </c>
      <c r="G227" s="62" t="s">
        <v>148</v>
      </c>
      <c r="H227" s="64" t="s">
        <v>150</v>
      </c>
      <c r="I227" s="64" t="s">
        <v>151</v>
      </c>
      <c r="J227" s="65" t="s">
        <v>20</v>
      </c>
      <c r="K227" s="109"/>
      <c r="L227" s="64" t="str">
        <f aca="true" t="shared" si="47" ref="L227:R227">L7</f>
        <v>Arendus</v>
      </c>
      <c r="M227" s="497" t="str">
        <f t="shared" si="47"/>
        <v>daatum</v>
      </c>
      <c r="N227" s="497" t="str">
        <f t="shared" si="47"/>
        <v>daatum</v>
      </c>
      <c r="O227" s="497" t="str">
        <f t="shared" si="47"/>
        <v>daatum</v>
      </c>
      <c r="P227" s="497" t="str">
        <f t="shared" si="47"/>
        <v>daatum</v>
      </c>
      <c r="Q227" s="64" t="str">
        <f t="shared" si="47"/>
        <v>kokku €</v>
      </c>
      <c r="R227" s="64" t="str">
        <f t="shared" si="47"/>
        <v>kontroll</v>
      </c>
    </row>
    <row r="228" spans="1:18" ht="12.75">
      <c r="A228" s="96"/>
      <c r="B228" s="76"/>
      <c r="C228" s="76"/>
      <c r="D228" s="76"/>
      <c r="E228" s="76"/>
      <c r="F228" s="77"/>
      <c r="G228" s="85"/>
      <c r="H228" s="77"/>
      <c r="I228" s="77"/>
      <c r="J228" s="332"/>
      <c r="K228" s="488"/>
      <c r="L228" s="232"/>
      <c r="M228" s="232"/>
      <c r="N228" s="232"/>
      <c r="O228" s="232"/>
      <c r="P228" s="232"/>
      <c r="Q228" s="232"/>
      <c r="R228" s="352"/>
    </row>
    <row r="229" spans="1:18" ht="12.75">
      <c r="A229" s="214"/>
      <c r="B229" s="218" t="s">
        <v>98</v>
      </c>
      <c r="C229" s="218"/>
      <c r="D229" s="215" t="s">
        <v>336</v>
      </c>
      <c r="E229" s="364"/>
      <c r="F229" s="363"/>
      <c r="G229" s="365"/>
      <c r="H229" s="363"/>
      <c r="I229" s="77">
        <f aca="true" t="shared" si="48" ref="I229:I236">F229*H229</f>
        <v>0</v>
      </c>
      <c r="J229" s="368"/>
      <c r="K229" s="219"/>
      <c r="L229" s="306"/>
      <c r="M229" s="306"/>
      <c r="N229" s="306"/>
      <c r="O229" s="306"/>
      <c r="P229" s="306"/>
      <c r="Q229" s="118">
        <f aca="true" t="shared" si="49" ref="Q229:Q236">SUM(L229:P229)</f>
        <v>0</v>
      </c>
      <c r="R229" s="208" t="str">
        <f aca="true" t="shared" si="50" ref="R229:R236">IF(Q229-I229=0,"ok","error")</f>
        <v>ok</v>
      </c>
    </row>
    <row r="230" spans="1:18" ht="12.75">
      <c r="A230" s="214"/>
      <c r="B230" s="218"/>
      <c r="C230" s="218"/>
      <c r="D230" s="215" t="s">
        <v>338</v>
      </c>
      <c r="E230" s="364"/>
      <c r="F230" s="363"/>
      <c r="G230" s="365"/>
      <c r="H230" s="363"/>
      <c r="I230" s="77">
        <f>F230*H230</f>
        <v>0</v>
      </c>
      <c r="J230" s="368"/>
      <c r="K230" s="219"/>
      <c r="L230" s="306"/>
      <c r="M230" s="306"/>
      <c r="N230" s="306"/>
      <c r="O230" s="306"/>
      <c r="P230" s="306"/>
      <c r="Q230" s="118">
        <f>SUM(L230:P230)</f>
        <v>0</v>
      </c>
      <c r="R230" s="208" t="str">
        <f>IF(Q230-I230=0,"ok","error")</f>
        <v>ok</v>
      </c>
    </row>
    <row r="231" spans="1:18" ht="12.75">
      <c r="A231" s="214"/>
      <c r="B231" s="218" t="s">
        <v>99</v>
      </c>
      <c r="C231" s="218"/>
      <c r="D231" s="215" t="s">
        <v>310</v>
      </c>
      <c r="E231" s="364"/>
      <c r="F231" s="363"/>
      <c r="G231" s="365"/>
      <c r="H231" s="363"/>
      <c r="I231" s="77">
        <f t="shared" si="48"/>
        <v>0</v>
      </c>
      <c r="J231" s="368"/>
      <c r="K231" s="219"/>
      <c r="L231" s="306"/>
      <c r="M231" s="306"/>
      <c r="N231" s="306"/>
      <c r="O231" s="306"/>
      <c r="P231" s="306"/>
      <c r="Q231" s="118">
        <f t="shared" si="49"/>
        <v>0</v>
      </c>
      <c r="R231" s="208" t="str">
        <f t="shared" si="50"/>
        <v>ok</v>
      </c>
    </row>
    <row r="232" spans="1:18" ht="12.75">
      <c r="A232" s="214"/>
      <c r="B232" s="218" t="s">
        <v>89</v>
      </c>
      <c r="C232" s="218"/>
      <c r="D232" s="215" t="s">
        <v>337</v>
      </c>
      <c r="E232" s="364"/>
      <c r="F232" s="363"/>
      <c r="G232" s="365"/>
      <c r="H232" s="363"/>
      <c r="I232" s="77">
        <f t="shared" si="48"/>
        <v>0</v>
      </c>
      <c r="J232" s="368"/>
      <c r="K232" s="219"/>
      <c r="L232" s="306"/>
      <c r="M232" s="306"/>
      <c r="N232" s="306"/>
      <c r="O232" s="306"/>
      <c r="P232" s="306"/>
      <c r="Q232" s="118">
        <f t="shared" si="49"/>
        <v>0</v>
      </c>
      <c r="R232" s="208" t="str">
        <f t="shared" si="50"/>
        <v>ok</v>
      </c>
    </row>
    <row r="233" spans="1:18" ht="12.75">
      <c r="A233" s="214"/>
      <c r="B233" s="218" t="s">
        <v>100</v>
      </c>
      <c r="C233" s="218"/>
      <c r="D233" s="215" t="s">
        <v>247</v>
      </c>
      <c r="E233" s="364"/>
      <c r="F233" s="363"/>
      <c r="G233" s="365"/>
      <c r="H233" s="363"/>
      <c r="I233" s="77">
        <f t="shared" si="48"/>
        <v>0</v>
      </c>
      <c r="J233" s="368"/>
      <c r="K233" s="219"/>
      <c r="L233" s="306"/>
      <c r="M233" s="306"/>
      <c r="N233" s="306"/>
      <c r="O233" s="306"/>
      <c r="P233" s="306"/>
      <c r="Q233" s="118">
        <f t="shared" si="49"/>
        <v>0</v>
      </c>
      <c r="R233" s="208" t="str">
        <f t="shared" si="50"/>
        <v>ok</v>
      </c>
    </row>
    <row r="234" spans="1:18" ht="12.75">
      <c r="A234" s="214"/>
      <c r="B234" s="218" t="s">
        <v>101</v>
      </c>
      <c r="C234" s="218"/>
      <c r="D234" s="215" t="s">
        <v>147</v>
      </c>
      <c r="E234" s="364"/>
      <c r="F234" s="363"/>
      <c r="G234" s="365"/>
      <c r="H234" s="363"/>
      <c r="I234" s="77">
        <f t="shared" si="48"/>
        <v>0</v>
      </c>
      <c r="J234" s="368"/>
      <c r="K234" s="219"/>
      <c r="L234" s="306"/>
      <c r="M234" s="306"/>
      <c r="N234" s="306"/>
      <c r="O234" s="306"/>
      <c r="P234" s="306"/>
      <c r="Q234" s="118">
        <f t="shared" si="49"/>
        <v>0</v>
      </c>
      <c r="R234" s="208" t="str">
        <f t="shared" si="50"/>
        <v>ok</v>
      </c>
    </row>
    <row r="235" spans="1:18" ht="12.75">
      <c r="A235" s="214"/>
      <c r="B235" s="218" t="s">
        <v>157</v>
      </c>
      <c r="C235" s="218"/>
      <c r="D235" s="215" t="s">
        <v>339</v>
      </c>
      <c r="E235" s="364"/>
      <c r="F235" s="363"/>
      <c r="G235" s="365"/>
      <c r="H235" s="363"/>
      <c r="I235" s="77">
        <f t="shared" si="48"/>
        <v>0</v>
      </c>
      <c r="J235" s="368"/>
      <c r="K235" s="219"/>
      <c r="L235" s="306"/>
      <c r="M235" s="306"/>
      <c r="N235" s="306"/>
      <c r="O235" s="306"/>
      <c r="P235" s="306"/>
      <c r="Q235" s="118">
        <f t="shared" si="49"/>
        <v>0</v>
      </c>
      <c r="R235" s="208" t="str">
        <f t="shared" si="50"/>
        <v>ok</v>
      </c>
    </row>
    <row r="236" spans="1:18" ht="12.75">
      <c r="A236" s="214"/>
      <c r="B236" s="218" t="s">
        <v>55</v>
      </c>
      <c r="C236" s="218"/>
      <c r="D236" s="215" t="s">
        <v>109</v>
      </c>
      <c r="E236" s="364"/>
      <c r="F236" s="363"/>
      <c r="G236" s="365"/>
      <c r="H236" s="363"/>
      <c r="I236" s="77">
        <f t="shared" si="48"/>
        <v>0</v>
      </c>
      <c r="J236" s="368"/>
      <c r="K236" s="219"/>
      <c r="L236" s="306"/>
      <c r="M236" s="306"/>
      <c r="N236" s="306"/>
      <c r="O236" s="306"/>
      <c r="P236" s="306"/>
      <c r="Q236" s="118">
        <f t="shared" si="49"/>
        <v>0</v>
      </c>
      <c r="R236" s="208" t="str">
        <f t="shared" si="50"/>
        <v>ok</v>
      </c>
    </row>
    <row r="237" spans="1:18" ht="12.75">
      <c r="A237" s="214"/>
      <c r="B237" s="215"/>
      <c r="C237" s="215"/>
      <c r="D237" s="84" t="s">
        <v>111</v>
      </c>
      <c r="E237" s="215"/>
      <c r="F237" s="216"/>
      <c r="G237" s="217"/>
      <c r="H237" s="216"/>
      <c r="I237" s="77"/>
      <c r="J237" s="224"/>
      <c r="K237" s="219"/>
      <c r="L237" s="221"/>
      <c r="M237" s="221"/>
      <c r="N237" s="221"/>
      <c r="O237" s="221"/>
      <c r="P237" s="221"/>
      <c r="Q237" s="118"/>
      <c r="R237" s="206"/>
    </row>
    <row r="238" spans="1:18" ht="12.75">
      <c r="A238" s="68"/>
      <c r="B238" s="79" t="s">
        <v>102</v>
      </c>
      <c r="C238" s="79"/>
      <c r="D238" s="80" t="s">
        <v>224</v>
      </c>
      <c r="E238" s="80"/>
      <c r="F238" s="70"/>
      <c r="G238" s="71"/>
      <c r="H238" s="77"/>
      <c r="I238" s="83">
        <f>SUM(I229:I236)</f>
        <v>0</v>
      </c>
      <c r="J238" s="79"/>
      <c r="K238" s="109"/>
      <c r="L238" s="83">
        <f>SUM(L229:L236)</f>
        <v>0</v>
      </c>
      <c r="M238" s="83">
        <f>SUM(M229:M236)</f>
        <v>0</v>
      </c>
      <c r="N238" s="83">
        <f>SUM(N229:N236)</f>
        <v>0</v>
      </c>
      <c r="O238" s="83">
        <f>SUM(O229:O236)</f>
        <v>0</v>
      </c>
      <c r="P238" s="83">
        <f>SUM(P229:P236)</f>
        <v>0</v>
      </c>
      <c r="Q238" s="31">
        <f>SUM(L238:P238)</f>
        <v>0</v>
      </c>
      <c r="R238" s="207" t="str">
        <f>IF(Q238-I238=0,"ok","error")</f>
        <v>ok</v>
      </c>
    </row>
    <row r="239" spans="5:18" ht="12.75">
      <c r="E239" s="49"/>
      <c r="F239" s="49"/>
      <c r="G239" s="49"/>
      <c r="H239" s="50"/>
      <c r="I239" s="50"/>
      <c r="J239" s="49"/>
      <c r="K239" s="49"/>
      <c r="L239" s="115"/>
      <c r="M239" s="115"/>
      <c r="N239" s="115"/>
      <c r="O239" s="115"/>
      <c r="P239" s="115"/>
      <c r="Q239" s="115"/>
      <c r="R239" s="210"/>
    </row>
    <row r="240" spans="1:19" ht="12.75">
      <c r="A240" s="68"/>
      <c r="B240" s="79" t="s">
        <v>11</v>
      </c>
      <c r="C240" s="79"/>
      <c r="D240" s="405" t="s">
        <v>118</v>
      </c>
      <c r="E240" s="80"/>
      <c r="F240" s="70"/>
      <c r="G240" s="71"/>
      <c r="H240" s="77"/>
      <c r="I240" s="83">
        <f>I16+I27+I37+I56+I66+I77+I96+I107+I113+I123+I129+I148+I162+I171+I179+I188+I200+I209+I216+I225+I238</f>
        <v>0</v>
      </c>
      <c r="J240" s="79"/>
      <c r="K240" s="109"/>
      <c r="L240" s="83">
        <f>L16+L27+L37+L56+L66+L77+L96+L107+L113+L123+L129+L148+L162+L171+L179+L188+L200+L209+L216+L225+L238</f>
        <v>0</v>
      </c>
      <c r="M240" s="83">
        <f>M16+M27+M37+M56+M66+M77+M96+M107+M113+M123+M129+M148+M162+M171+M179+M188+M200+M209+M216+M225+M238</f>
        <v>0</v>
      </c>
      <c r="N240" s="83">
        <f>N16+N27+N37+N56+N66+N77+N96+N107+N113+N123+N129+N148+N162+N171+N179+N188+N200+N209+N216+N225+N238</f>
        <v>0</v>
      </c>
      <c r="O240" s="83">
        <f>O16+O27+O37+O56+O66+O77+O96+O107+O113+O123+O129+O148+O162+O171+O179+O188+O200+O209+O216+O225+O238</f>
        <v>0</v>
      </c>
      <c r="P240" s="83">
        <f>P16+P27+P37+P56+P66+P77+P96+P107+P113+P123+P129+P148+P162+P171+P179+P188+P200+P209+P216+P225+P238</f>
        <v>0</v>
      </c>
      <c r="Q240" s="31">
        <f>ROUND(SUM(L240:P240),0)</f>
        <v>0</v>
      </c>
      <c r="R240" s="207" t="str">
        <f>IF(Q240-I240=0,"ok","error")</f>
        <v>ok</v>
      </c>
      <c r="S240" s="44"/>
    </row>
    <row r="241" spans="5:18" ht="12.75">
      <c r="E241" s="49"/>
      <c r="F241" s="49"/>
      <c r="G241" s="49"/>
      <c r="H241" s="50"/>
      <c r="I241" s="50"/>
      <c r="J241" s="49"/>
      <c r="K241" s="49"/>
      <c r="L241" s="50"/>
      <c r="M241" s="50"/>
      <c r="N241" s="50"/>
      <c r="O241" s="50"/>
      <c r="P241" s="50"/>
      <c r="Q241" s="116"/>
      <c r="R241" s="211"/>
    </row>
    <row r="242" spans="1:18" ht="12.75">
      <c r="A242" s="68"/>
      <c r="B242" s="79" t="s">
        <v>177</v>
      </c>
      <c r="C242" s="79"/>
      <c r="D242" s="80" t="s">
        <v>299</v>
      </c>
      <c r="E242" s="80"/>
      <c r="F242" s="70"/>
      <c r="G242" s="367">
        <v>0.07</v>
      </c>
      <c r="H242" s="77"/>
      <c r="I242" s="83">
        <f>ROUND(G242*I240,0)</f>
        <v>0</v>
      </c>
      <c r="J242" s="79"/>
      <c r="K242" s="109"/>
      <c r="L242" s="369"/>
      <c r="M242" s="369"/>
      <c r="N242" s="369"/>
      <c r="O242" s="369"/>
      <c r="P242" s="369"/>
      <c r="Q242" s="31">
        <f>ROUND(SUM(L242:P242),0)</f>
        <v>0</v>
      </c>
      <c r="R242" s="207" t="str">
        <f>IF(Q242-I242=0,"ok","error")</f>
        <v>ok</v>
      </c>
    </row>
    <row r="243" spans="5:18" ht="12.75">
      <c r="E243" s="49"/>
      <c r="F243" s="49"/>
      <c r="G243" s="49"/>
      <c r="H243" s="50"/>
      <c r="I243" s="50"/>
      <c r="J243" s="49"/>
      <c r="K243" s="49"/>
      <c r="L243" s="50"/>
      <c r="M243" s="50"/>
      <c r="N243" s="50"/>
      <c r="O243" s="50"/>
      <c r="P243" s="50"/>
      <c r="Q243" s="116"/>
      <c r="R243" s="211"/>
    </row>
    <row r="244" spans="1:18" ht="12.75">
      <c r="A244" s="68"/>
      <c r="B244" s="79" t="s">
        <v>177</v>
      </c>
      <c r="C244" s="79"/>
      <c r="D244" s="80" t="s">
        <v>165</v>
      </c>
      <c r="E244" s="80"/>
      <c r="F244" s="70"/>
      <c r="G244" s="367">
        <v>0.05</v>
      </c>
      <c r="H244" s="77"/>
      <c r="I244" s="83">
        <f>ROUND(G244*I240,0)</f>
        <v>0</v>
      </c>
      <c r="J244" s="79"/>
      <c r="K244" s="109"/>
      <c r="L244" s="83">
        <v>0</v>
      </c>
      <c r="M244" s="483"/>
      <c r="N244" s="483"/>
      <c r="O244" s="483"/>
      <c r="P244" s="483"/>
      <c r="Q244" s="31">
        <f>ROUND(SUM(L244:P244),0)</f>
        <v>0</v>
      </c>
      <c r="R244" s="207" t="str">
        <f>IF(Q244-I244=0,"ok","error")</f>
        <v>ok</v>
      </c>
    </row>
    <row r="245" spans="1:18" ht="12.75">
      <c r="A245" s="119"/>
      <c r="B245" s="120"/>
      <c r="C245" s="120"/>
      <c r="D245" s="121"/>
      <c r="E245" s="121"/>
      <c r="F245" s="122"/>
      <c r="G245" s="370"/>
      <c r="H245" s="374"/>
      <c r="I245" s="125"/>
      <c r="J245" s="120"/>
      <c r="K245" s="109"/>
      <c r="L245" s="125"/>
      <c r="M245" s="125"/>
      <c r="N245" s="125"/>
      <c r="O245" s="125"/>
      <c r="P245" s="125"/>
      <c r="Q245" s="126"/>
      <c r="R245" s="213"/>
    </row>
    <row r="246" spans="1:18" ht="12.75">
      <c r="A246" s="68"/>
      <c r="B246" s="79" t="s">
        <v>177</v>
      </c>
      <c r="C246" s="79"/>
      <c r="D246" s="80" t="s">
        <v>293</v>
      </c>
      <c r="E246" s="80"/>
      <c r="F246" s="70"/>
      <c r="G246" s="367">
        <v>0.05</v>
      </c>
      <c r="H246" s="77"/>
      <c r="I246" s="83">
        <f>ROUND((I240+I242+I244)*G246,0)</f>
        <v>0</v>
      </c>
      <c r="J246" s="79"/>
      <c r="K246" s="109"/>
      <c r="L246" s="83">
        <v>0</v>
      </c>
      <c r="M246" s="483"/>
      <c r="N246" s="483"/>
      <c r="O246" s="483"/>
      <c r="P246" s="483"/>
      <c r="Q246" s="31">
        <f>ROUND(SUM(L246:P246),0)</f>
        <v>0</v>
      </c>
      <c r="R246" s="207" t="str">
        <f>IF(Q246-I246=0,"ok","error")</f>
        <v>ok</v>
      </c>
    </row>
    <row r="247" spans="1:18" ht="12.75">
      <c r="A247" s="119"/>
      <c r="B247" s="120"/>
      <c r="C247" s="120"/>
      <c r="D247" s="121"/>
      <c r="E247" s="121"/>
      <c r="F247" s="122"/>
      <c r="G247" s="123"/>
      <c r="H247" s="374"/>
      <c r="I247" s="125"/>
      <c r="J247" s="120"/>
      <c r="K247" s="109"/>
      <c r="L247" s="125"/>
      <c r="M247" s="125"/>
      <c r="N247" s="125"/>
      <c r="O247" s="125"/>
      <c r="P247" s="125"/>
      <c r="Q247" s="126"/>
      <c r="R247" s="213"/>
    </row>
    <row r="248" spans="1:18" ht="13.5" thickBot="1">
      <c r="A248" s="102"/>
      <c r="B248" s="103" t="s">
        <v>178</v>
      </c>
      <c r="C248" s="103"/>
      <c r="D248" s="403" t="s">
        <v>166</v>
      </c>
      <c r="E248" s="104"/>
      <c r="F248" s="105"/>
      <c r="G248" s="106"/>
      <c r="H248" s="343"/>
      <c r="I248" s="108">
        <f>I240+I242+I244+I246</f>
        <v>0</v>
      </c>
      <c r="J248" s="103"/>
      <c r="K248" s="109"/>
      <c r="L248" s="108">
        <f>L240+L242</f>
        <v>0</v>
      </c>
      <c r="M248" s="108">
        <f>M240+M242+M244+M246</f>
        <v>0</v>
      </c>
      <c r="N248" s="108">
        <f>N240+N242+N244+N246</f>
        <v>0</v>
      </c>
      <c r="O248" s="108">
        <f>O240+O242+O244+O246</f>
        <v>0</v>
      </c>
      <c r="P248" s="108">
        <f>P240+P242+P244+P246</f>
        <v>0</v>
      </c>
      <c r="Q248" s="108">
        <f>Q240+Q242+Q244+Q246</f>
        <v>0</v>
      </c>
      <c r="R248" s="212" t="str">
        <f>IF(Q248-I248=0,"ok","error")</f>
        <v>ok</v>
      </c>
    </row>
    <row r="249" spans="1:16" ht="13.5" thickTop="1">
      <c r="A249" s="47"/>
      <c r="B249" s="47"/>
      <c r="C249" s="47"/>
      <c r="D249" s="47"/>
      <c r="E249" s="116"/>
      <c r="F249" s="116"/>
      <c r="G249" s="116"/>
      <c r="H249" s="116"/>
      <c r="I249" s="117"/>
      <c r="J249" s="116"/>
      <c r="K249" s="49"/>
      <c r="L249" s="49"/>
      <c r="M249" s="49"/>
      <c r="N249" s="49"/>
      <c r="O249" s="49"/>
      <c r="P249" s="49"/>
    </row>
    <row r="250" spans="1:10" ht="12.75">
      <c r="A250" s="47"/>
      <c r="B250" s="47"/>
      <c r="C250" s="47"/>
      <c r="D250" s="47"/>
      <c r="E250" s="47"/>
      <c r="F250" s="47"/>
      <c r="G250" s="47"/>
      <c r="H250" s="47"/>
      <c r="I250" s="54"/>
      <c r="J250" s="47"/>
    </row>
    <row r="253" spans="4:5" ht="12.75">
      <c r="D253" s="284" t="s">
        <v>270</v>
      </c>
      <c r="E253" s="278"/>
    </row>
    <row r="254" spans="4:5" ht="12.75">
      <c r="D254" s="278"/>
      <c r="E254" s="278"/>
    </row>
    <row r="255" spans="4:5" ht="12.75">
      <c r="D255" s="278" t="s">
        <v>365</v>
      </c>
      <c r="E255" s="350" t="e">
        <f>Q242/Q240</f>
        <v>#DIV/0!</v>
      </c>
    </row>
    <row r="256" spans="4:5" ht="12.75">
      <c r="D256" s="278" t="s">
        <v>303</v>
      </c>
      <c r="E256" s="350" t="e">
        <f>Q244/Q240</f>
        <v>#DIV/0!</v>
      </c>
    </row>
    <row r="257" spans="4:5" ht="12.75">
      <c r="D257" s="278" t="s">
        <v>364</v>
      </c>
      <c r="E257" s="350" t="e">
        <f>Q246/(Q240+Q242+Q244)</f>
        <v>#DIV/0!</v>
      </c>
    </row>
  </sheetData>
  <sheetProtection sheet="1" formatCells="0" formatColumns="0" formatRows="0" insertColumns="0" insertRows="0" insertHyperlinks="0" deleteColumns="0" deleteRows="0" selectLockedCells="1" sort="0" autoFilter="0" pivotTables="0"/>
  <mergeCells count="1">
    <mergeCell ref="D3:E3"/>
  </mergeCells>
  <printOptions/>
  <pageMargins left="0.7480314960629921" right="0.35433070866141736" top="0.984251968503937" bottom="0.6299212598425197" header="0.5118110236220472" footer="0.15748031496062992"/>
  <pageSetup horizontalDpi="1200" verticalDpi="1200" orientation="portrait" paperSize="9" r:id="rId1"/>
  <headerFooter alignWithMargins="0">
    <oddFooter>&amp;RPage&amp;P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showGridLines="0" zoomScalePageLayoutView="0" workbookViewId="0" topLeftCell="A1">
      <selection activeCell="C39" sqref="C39"/>
    </sheetView>
  </sheetViews>
  <sheetFormatPr defaultColWidth="12.421875" defaultRowHeight="12.75"/>
  <cols>
    <col min="1" max="1" width="3.421875" style="22" customWidth="1"/>
    <col min="2" max="2" width="35.28125" style="22" customWidth="1"/>
    <col min="3" max="7" width="9.140625" style="22" customWidth="1"/>
    <col min="8" max="8" width="10.7109375" style="42" customWidth="1"/>
    <col min="9" max="16384" width="12.421875" style="22" customWidth="1"/>
  </cols>
  <sheetData>
    <row r="1" spans="2:8" s="43" customFormat="1" ht="18" customHeight="1">
      <c r="B1" s="277" t="s">
        <v>230</v>
      </c>
      <c r="C1" s="278"/>
      <c r="D1" s="278"/>
      <c r="E1" s="278"/>
      <c r="F1" s="279"/>
      <c r="G1" s="280"/>
      <c r="H1" s="140"/>
    </row>
    <row r="2" spans="2:8" s="43" customFormat="1" ht="18" customHeight="1">
      <c r="B2" s="281" t="s">
        <v>169</v>
      </c>
      <c r="C2" s="278"/>
      <c r="D2" s="278"/>
      <c r="E2" s="278"/>
      <c r="F2" s="279"/>
      <c r="G2" s="280"/>
      <c r="H2" s="140"/>
    </row>
    <row r="3" spans="1:8" s="43" customFormat="1" ht="18" customHeight="1">
      <c r="A3" s="45"/>
      <c r="B3" s="282">
        <f>'ea üld'!B3</f>
        <v>0</v>
      </c>
      <c r="C3" s="283"/>
      <c r="D3" s="283"/>
      <c r="E3" s="284"/>
      <c r="F3" s="279"/>
      <c r="G3" s="280"/>
      <c r="H3" s="141"/>
    </row>
    <row r="4" spans="1:8" s="43" customFormat="1" ht="13.5" thickBot="1">
      <c r="A4" s="45"/>
      <c r="B4" s="285"/>
      <c r="C4" s="286"/>
      <c r="D4" s="286"/>
      <c r="E4" s="286"/>
      <c r="F4" s="286"/>
      <c r="G4" s="286"/>
      <c r="H4" s="46"/>
    </row>
    <row r="5" spans="1:8" ht="12" thickTop="1">
      <c r="A5" s="476" t="s">
        <v>179</v>
      </c>
      <c r="B5" s="436" t="s">
        <v>180</v>
      </c>
      <c r="C5" s="458" t="s">
        <v>172</v>
      </c>
      <c r="D5" s="459" t="str">
        <f>'ea detail'!M6</f>
        <v>Tootm etap</v>
      </c>
      <c r="E5" s="459" t="str">
        <f>'ea detail'!N6</f>
        <v>Tootm etap</v>
      </c>
      <c r="F5" s="459" t="str">
        <f>'ea detail'!O6</f>
        <v>Tootm etap</v>
      </c>
      <c r="G5" s="459" t="str">
        <f>'ea detail'!P6</f>
        <v>Tootm etap</v>
      </c>
      <c r="H5" s="460" t="s">
        <v>297</v>
      </c>
    </row>
    <row r="6" spans="1:8" ht="10.5" thickBot="1">
      <c r="A6" s="477"/>
      <c r="B6" s="478"/>
      <c r="C6" s="461" t="s">
        <v>173</v>
      </c>
      <c r="D6" s="498" t="str">
        <f>'ea detail'!M7</f>
        <v>daatum</v>
      </c>
      <c r="E6" s="498" t="str">
        <f>'ea detail'!N7</f>
        <v>daatum</v>
      </c>
      <c r="F6" s="498" t="str">
        <f>'ea detail'!O7</f>
        <v>daatum</v>
      </c>
      <c r="G6" s="498" t="str">
        <f>'ea detail'!P7</f>
        <v>daatum</v>
      </c>
      <c r="H6" s="462"/>
    </row>
    <row r="7" spans="1:8" ht="13.5" thickTop="1">
      <c r="A7" s="195"/>
      <c r="B7" s="155"/>
      <c r="C7" s="183"/>
      <c r="D7" s="183"/>
      <c r="E7" s="183"/>
      <c r="F7" s="183"/>
      <c r="G7" s="183"/>
      <c r="H7" s="184"/>
    </row>
    <row r="8" spans="1:8" ht="12.75">
      <c r="A8" s="400">
        <v>1</v>
      </c>
      <c r="B8" s="197" t="str">
        <f>'ea detail'!D7</f>
        <v>KÄSIKIRI / ÕIGUSED</v>
      </c>
      <c r="C8" s="185">
        <f>'ea detail'!L16</f>
        <v>0</v>
      </c>
      <c r="D8" s="185">
        <f>'ea detail'!M16</f>
        <v>0</v>
      </c>
      <c r="E8" s="185">
        <f>'ea detail'!N16</f>
        <v>0</v>
      </c>
      <c r="F8" s="185">
        <f>'ea detail'!O16</f>
        <v>0</v>
      </c>
      <c r="G8" s="185">
        <f>'ea detail'!P16</f>
        <v>0</v>
      </c>
      <c r="H8" s="186">
        <f aca="true" t="shared" si="0" ref="H8:H28">SUM(C8:G8)</f>
        <v>0</v>
      </c>
    </row>
    <row r="9" spans="1:8" ht="12.75">
      <c r="A9" s="400">
        <v>2</v>
      </c>
      <c r="B9" s="197" t="str">
        <f>'ea detail'!D18</f>
        <v>PRODUTSENT / REŽISSÖÖR</v>
      </c>
      <c r="C9" s="185">
        <f>'ea detail'!L27</f>
        <v>0</v>
      </c>
      <c r="D9" s="185">
        <f>'ea detail'!M27</f>
        <v>0</v>
      </c>
      <c r="E9" s="185">
        <f>'ea detail'!N27</f>
        <v>0</v>
      </c>
      <c r="F9" s="185">
        <f>'ea detail'!O27</f>
        <v>0</v>
      </c>
      <c r="G9" s="185">
        <f>'ea detail'!P27</f>
        <v>0</v>
      </c>
      <c r="H9" s="186">
        <f t="shared" si="0"/>
        <v>0</v>
      </c>
    </row>
    <row r="10" spans="1:8" ht="12.75">
      <c r="A10" s="400">
        <v>3</v>
      </c>
      <c r="B10" s="197" t="str">
        <f>'ea detail'!D29</f>
        <v>NÄITLEJAD / CASTING</v>
      </c>
      <c r="C10" s="185">
        <f>'ea detail'!L37</f>
        <v>0</v>
      </c>
      <c r="D10" s="185">
        <f>'ea detail'!M37</f>
        <v>0</v>
      </c>
      <c r="E10" s="185">
        <f>'ea detail'!N37</f>
        <v>0</v>
      </c>
      <c r="F10" s="185">
        <f>'ea detail'!O37</f>
        <v>0</v>
      </c>
      <c r="G10" s="185">
        <f>'ea detail'!P37</f>
        <v>0</v>
      </c>
      <c r="H10" s="186">
        <f t="shared" si="0"/>
        <v>0</v>
      </c>
    </row>
    <row r="11" spans="1:8" ht="12.75">
      <c r="A11" s="400">
        <v>4</v>
      </c>
      <c r="B11" s="197" t="str">
        <f>'ea detail'!D39</f>
        <v>FILMIGRUPP</v>
      </c>
      <c r="C11" s="185">
        <f>'ea detail'!L56</f>
        <v>0</v>
      </c>
      <c r="D11" s="185">
        <f>'ea detail'!M56</f>
        <v>0</v>
      </c>
      <c r="E11" s="185">
        <f>'ea detail'!N56</f>
        <v>0</v>
      </c>
      <c r="F11" s="185">
        <f>'ea detail'!O56</f>
        <v>0</v>
      </c>
      <c r="G11" s="185">
        <f>'ea detail'!P56</f>
        <v>0</v>
      </c>
      <c r="H11" s="186">
        <f t="shared" si="0"/>
        <v>0</v>
      </c>
    </row>
    <row r="12" spans="1:8" ht="12.75">
      <c r="A12" s="400">
        <v>5</v>
      </c>
      <c r="B12" s="198" t="str">
        <f>'ea detail'!D59</f>
        <v>SOTSIAALMAKS</v>
      </c>
      <c r="C12" s="185">
        <f>'ea detail'!L66</f>
        <v>0</v>
      </c>
      <c r="D12" s="185">
        <f>'ea detail'!M66</f>
        <v>0</v>
      </c>
      <c r="E12" s="185">
        <f>'ea detail'!N66</f>
        <v>0</v>
      </c>
      <c r="F12" s="185">
        <f>'ea detail'!O66</f>
        <v>0</v>
      </c>
      <c r="G12" s="185">
        <f>'ea detail'!P66</f>
        <v>0</v>
      </c>
      <c r="H12" s="186">
        <f t="shared" si="0"/>
        <v>0</v>
      </c>
    </row>
    <row r="13" spans="1:8" ht="12.75">
      <c r="A13" s="400">
        <v>6</v>
      </c>
      <c r="B13" s="197" t="str">
        <f>'ea detail'!D68</f>
        <v>VÕTTEPAIKADE KULU</v>
      </c>
      <c r="C13" s="187">
        <f>'ea detail'!L77</f>
        <v>0</v>
      </c>
      <c r="D13" s="187">
        <f>'ea detail'!M77</f>
        <v>0</v>
      </c>
      <c r="E13" s="187">
        <f>'ea detail'!N77</f>
        <v>0</v>
      </c>
      <c r="F13" s="187">
        <f>'ea detail'!O77</f>
        <v>0</v>
      </c>
      <c r="G13" s="187">
        <f>'ea detail'!P77</f>
        <v>0</v>
      </c>
      <c r="H13" s="186">
        <f t="shared" si="0"/>
        <v>0</v>
      </c>
    </row>
    <row r="14" spans="1:8" ht="12.75">
      <c r="A14" s="400">
        <v>7</v>
      </c>
      <c r="B14" s="197" t="str">
        <f>'ea detail'!D79</f>
        <v>VÕTTETEHNIKA</v>
      </c>
      <c r="C14" s="185">
        <f>'ea detail'!L96</f>
        <v>0</v>
      </c>
      <c r="D14" s="185">
        <f>'ea detail'!M96</f>
        <v>0</v>
      </c>
      <c r="E14" s="185">
        <f>'ea detail'!N96</f>
        <v>0</v>
      </c>
      <c r="F14" s="185">
        <f>'ea detail'!O96</f>
        <v>0</v>
      </c>
      <c r="G14" s="185">
        <f>'ea detail'!P96</f>
        <v>0</v>
      </c>
      <c r="H14" s="186">
        <f t="shared" si="0"/>
        <v>0</v>
      </c>
    </row>
    <row r="15" spans="1:8" ht="12.75">
      <c r="A15" s="400">
        <v>8</v>
      </c>
      <c r="B15" s="197" t="str">
        <f>'ea detail'!D98</f>
        <v>VÕTTETEHNILISTE TEENUSTE PAKETID</v>
      </c>
      <c r="C15" s="185">
        <f>'ea detail'!L107</f>
        <v>0</v>
      </c>
      <c r="D15" s="185">
        <f>'ea detail'!M107</f>
        <v>0</v>
      </c>
      <c r="E15" s="185">
        <f>'ea detail'!N107</f>
        <v>0</v>
      </c>
      <c r="F15" s="185">
        <f>'ea detail'!O107</f>
        <v>0</v>
      </c>
      <c r="G15" s="185">
        <f>'ea detail'!P107</f>
        <v>0</v>
      </c>
      <c r="H15" s="186">
        <f t="shared" si="0"/>
        <v>0</v>
      </c>
    </row>
    <row r="16" spans="1:8" ht="12.75">
      <c r="A16" s="400">
        <v>9</v>
      </c>
      <c r="B16" s="197" t="str">
        <f>'ea detail'!D109</f>
        <v>LAVASTUSKULUD</v>
      </c>
      <c r="C16" s="185">
        <f>'ea detail'!L113</f>
        <v>0</v>
      </c>
      <c r="D16" s="185">
        <f>'ea detail'!M113</f>
        <v>0</v>
      </c>
      <c r="E16" s="185">
        <f>'ea detail'!N113</f>
        <v>0</v>
      </c>
      <c r="F16" s="185">
        <f>'ea detail'!O113</f>
        <v>0</v>
      </c>
      <c r="G16" s="185">
        <f>'ea detail'!P113</f>
        <v>0</v>
      </c>
      <c r="H16" s="186">
        <f t="shared" si="0"/>
        <v>0</v>
      </c>
    </row>
    <row r="17" spans="1:8" ht="12.75">
      <c r="A17" s="400">
        <v>10</v>
      </c>
      <c r="B17" s="197" t="str">
        <f>'ea detail'!D115</f>
        <v>MATERJAL</v>
      </c>
      <c r="C17" s="185">
        <f>'ea detail'!L123</f>
        <v>0</v>
      </c>
      <c r="D17" s="185">
        <f>'ea detail'!M123</f>
        <v>0</v>
      </c>
      <c r="E17" s="185">
        <f>'ea detail'!N123</f>
        <v>0</v>
      </c>
      <c r="F17" s="185">
        <f>'ea detail'!O123</f>
        <v>0</v>
      </c>
      <c r="G17" s="185">
        <f>'ea detail'!P123</f>
        <v>0</v>
      </c>
      <c r="H17" s="186">
        <f t="shared" si="0"/>
        <v>0</v>
      </c>
    </row>
    <row r="18" spans="1:8" ht="12.75">
      <c r="A18" s="400">
        <v>11</v>
      </c>
      <c r="B18" s="197" t="str">
        <f>'ea detail'!D125</f>
        <v>LABOR</v>
      </c>
      <c r="C18" s="185">
        <f>'ea detail'!L129</f>
        <v>0</v>
      </c>
      <c r="D18" s="185">
        <f>'ea detail'!M129</f>
        <v>0</v>
      </c>
      <c r="E18" s="185">
        <f>'ea detail'!N129</f>
        <v>0</v>
      </c>
      <c r="F18" s="185">
        <f>'ea detail'!O129</f>
        <v>0</v>
      </c>
      <c r="G18" s="185">
        <f>'ea detail'!P129</f>
        <v>0</v>
      </c>
      <c r="H18" s="186">
        <f t="shared" si="0"/>
        <v>0</v>
      </c>
    </row>
    <row r="19" spans="1:8" ht="12.75">
      <c r="A19" s="400">
        <v>12</v>
      </c>
      <c r="B19" s="197" t="str">
        <f>'ea detail'!D131</f>
        <v>JÄRELTÖÖTLUS</v>
      </c>
      <c r="C19" s="185">
        <f>'ea detail'!L148</f>
        <v>0</v>
      </c>
      <c r="D19" s="185">
        <f>'ea detail'!M148</f>
        <v>0</v>
      </c>
      <c r="E19" s="185">
        <f>'ea detail'!N148</f>
        <v>0</v>
      </c>
      <c r="F19" s="185">
        <f>'ea detail'!O148</f>
        <v>0</v>
      </c>
      <c r="G19" s="185">
        <f>'ea detail'!P148</f>
        <v>0</v>
      </c>
      <c r="H19" s="186">
        <f t="shared" si="0"/>
        <v>0</v>
      </c>
    </row>
    <row r="20" spans="1:8" ht="12.75">
      <c r="A20" s="400">
        <v>13</v>
      </c>
      <c r="B20" s="197" t="str">
        <f>'ea detail'!D150</f>
        <v>MUUSIKA</v>
      </c>
      <c r="C20" s="185">
        <f>'ea detail'!L162</f>
        <v>0</v>
      </c>
      <c r="D20" s="185">
        <f>'ea detail'!M162</f>
        <v>0</v>
      </c>
      <c r="E20" s="185">
        <f>'ea detail'!N162</f>
        <v>0</v>
      </c>
      <c r="F20" s="185">
        <f>'ea detail'!O162</f>
        <v>0</v>
      </c>
      <c r="G20" s="185">
        <f>'ea detail'!P162</f>
        <v>0</v>
      </c>
      <c r="H20" s="186">
        <f t="shared" si="0"/>
        <v>0</v>
      </c>
    </row>
    <row r="21" spans="1:8" ht="12.75">
      <c r="A21" s="400">
        <v>14</v>
      </c>
      <c r="B21" s="197" t="str">
        <f>'ea detail'!D164</f>
        <v>TIITRID / GRAAFIKA</v>
      </c>
      <c r="C21" s="185">
        <f>'ea detail'!L171</f>
        <v>0</v>
      </c>
      <c r="D21" s="185">
        <f>'ea detail'!M171</f>
        <v>0</v>
      </c>
      <c r="E21" s="185">
        <f>'ea detail'!N171</f>
        <v>0</v>
      </c>
      <c r="F21" s="185">
        <f>'ea detail'!O171</f>
        <v>0</v>
      </c>
      <c r="G21" s="185">
        <f>'ea detail'!P171</f>
        <v>0</v>
      </c>
      <c r="H21" s="186">
        <f t="shared" si="0"/>
        <v>0</v>
      </c>
    </row>
    <row r="22" spans="1:8" ht="12.75">
      <c r="A22" s="400">
        <v>15</v>
      </c>
      <c r="B22" s="197" t="str">
        <f>'ea detail'!D173</f>
        <v>ARHIIVIMATERJAL</v>
      </c>
      <c r="C22" s="185">
        <f>'ea detail'!L179</f>
        <v>0</v>
      </c>
      <c r="D22" s="185">
        <f>'ea detail'!M179</f>
        <v>0</v>
      </c>
      <c r="E22" s="185">
        <f>'ea detail'!N179</f>
        <v>0</v>
      </c>
      <c r="F22" s="185">
        <f>'ea detail'!O179</f>
        <v>0</v>
      </c>
      <c r="G22" s="185">
        <f>'ea detail'!P179</f>
        <v>0</v>
      </c>
      <c r="H22" s="186">
        <f t="shared" si="0"/>
        <v>0</v>
      </c>
    </row>
    <row r="23" spans="1:8" ht="12.75">
      <c r="A23" s="400">
        <v>16</v>
      </c>
      <c r="B23" s="197" t="str">
        <f>'ea detail'!D181</f>
        <v>TRANSPORDIKULUD</v>
      </c>
      <c r="C23" s="185">
        <f>'ea detail'!L188</f>
        <v>0</v>
      </c>
      <c r="D23" s="185">
        <f>'ea detail'!M188</f>
        <v>0</v>
      </c>
      <c r="E23" s="185">
        <f>'ea detail'!N188</f>
        <v>0</v>
      </c>
      <c r="F23" s="185">
        <f>'ea detail'!O188</f>
        <v>0</v>
      </c>
      <c r="G23" s="185">
        <f>'ea detail'!P188</f>
        <v>0</v>
      </c>
      <c r="H23" s="186">
        <f t="shared" si="0"/>
        <v>0</v>
      </c>
    </row>
    <row r="24" spans="1:8" ht="12.75">
      <c r="A24" s="400">
        <v>17</v>
      </c>
      <c r="B24" s="197" t="str">
        <f>'ea detail'!D190</f>
        <v>REISIKULU / MAJUTUS / PÄEVARAHA</v>
      </c>
      <c r="C24" s="185">
        <f>'ea detail'!L200</f>
        <v>0</v>
      </c>
      <c r="D24" s="185">
        <f>'ea detail'!M200</f>
        <v>0</v>
      </c>
      <c r="E24" s="185">
        <f>'ea detail'!N200</f>
        <v>0</v>
      </c>
      <c r="F24" s="185">
        <f>'ea detail'!O200</f>
        <v>0</v>
      </c>
      <c r="G24" s="185">
        <f>'ea detail'!P200</f>
        <v>0</v>
      </c>
      <c r="H24" s="186">
        <f t="shared" si="0"/>
        <v>0</v>
      </c>
    </row>
    <row r="25" spans="1:8" ht="12.75">
      <c r="A25" s="400">
        <v>18</v>
      </c>
      <c r="B25" s="197" t="str">
        <f>'ea detail'!D202</f>
        <v>MUU TOOTMISKULU</v>
      </c>
      <c r="C25" s="185">
        <f>'ea detail'!L209</f>
        <v>0</v>
      </c>
      <c r="D25" s="185">
        <f>'ea detail'!M209</f>
        <v>0</v>
      </c>
      <c r="E25" s="185">
        <f>'ea detail'!N209</f>
        <v>0</v>
      </c>
      <c r="F25" s="185">
        <f>'ea detail'!O209</f>
        <v>0</v>
      </c>
      <c r="G25" s="185">
        <f>'ea detail'!P209</f>
        <v>0</v>
      </c>
      <c r="H25" s="186">
        <f t="shared" si="0"/>
        <v>0</v>
      </c>
    </row>
    <row r="26" spans="1:8" ht="12.75">
      <c r="A26" s="400">
        <v>19</v>
      </c>
      <c r="B26" s="197" t="str">
        <f>'ea detail'!D211</f>
        <v>KINDLUSTUS</v>
      </c>
      <c r="C26" s="185">
        <f>'ea detail'!L216</f>
        <v>0</v>
      </c>
      <c r="D26" s="185">
        <f>'ea detail'!M216</f>
        <v>0</v>
      </c>
      <c r="E26" s="185">
        <f>'ea detail'!N216</f>
        <v>0</v>
      </c>
      <c r="F26" s="185">
        <f>'ea detail'!O216</f>
        <v>0</v>
      </c>
      <c r="G26" s="185">
        <f>'ea detail'!P216</f>
        <v>0</v>
      </c>
      <c r="H26" s="186">
        <f t="shared" si="0"/>
        <v>0</v>
      </c>
    </row>
    <row r="27" spans="1:8" ht="12.75">
      <c r="A27" s="400">
        <v>20</v>
      </c>
      <c r="B27" s="197" t="str">
        <f>'ea detail'!D218</f>
        <v>FINANTS / ÕIGUS / AUDIT</v>
      </c>
      <c r="C27" s="185">
        <f>'ea detail'!L225</f>
        <v>0</v>
      </c>
      <c r="D27" s="185">
        <f>'ea detail'!M225</f>
        <v>0</v>
      </c>
      <c r="E27" s="185">
        <f>'ea detail'!N225</f>
        <v>0</v>
      </c>
      <c r="F27" s="185">
        <f>'ea detail'!O225</f>
        <v>0</v>
      </c>
      <c r="G27" s="185">
        <f>'ea detail'!P225</f>
        <v>0</v>
      </c>
      <c r="H27" s="186">
        <f t="shared" si="0"/>
        <v>0</v>
      </c>
    </row>
    <row r="28" spans="1:8" ht="12.75">
      <c r="A28" s="400">
        <v>21</v>
      </c>
      <c r="B28" s="197" t="str">
        <f>'ea detail'!D227</f>
        <v>TURUNDUSKULU</v>
      </c>
      <c r="C28" s="185">
        <f>'ea detail'!L238</f>
        <v>0</v>
      </c>
      <c r="D28" s="185">
        <f>'ea detail'!M238</f>
        <v>0</v>
      </c>
      <c r="E28" s="185">
        <f>'ea detail'!N238</f>
        <v>0</v>
      </c>
      <c r="F28" s="185">
        <f>'ea detail'!O238</f>
        <v>0</v>
      </c>
      <c r="G28" s="185">
        <f>'ea detail'!P238</f>
        <v>0</v>
      </c>
      <c r="H28" s="186">
        <f t="shared" si="0"/>
        <v>0</v>
      </c>
    </row>
    <row r="29" spans="1:8" ht="12.75">
      <c r="A29" s="196"/>
      <c r="B29" s="199"/>
      <c r="C29" s="188"/>
      <c r="D29" s="188"/>
      <c r="E29" s="188"/>
      <c r="F29" s="188"/>
      <c r="G29" s="188"/>
      <c r="H29" s="186"/>
    </row>
    <row r="30" spans="1:9" ht="12.75">
      <c r="A30" s="195"/>
      <c r="B30" s="200" t="s">
        <v>118</v>
      </c>
      <c r="C30" s="187">
        <f>'ea detail'!L240</f>
        <v>0</v>
      </c>
      <c r="D30" s="187">
        <f>'ea detail'!M240</f>
        <v>0</v>
      </c>
      <c r="E30" s="187">
        <f>'ea detail'!N240</f>
        <v>0</v>
      </c>
      <c r="F30" s="187">
        <f>'ea detail'!O240</f>
        <v>0</v>
      </c>
      <c r="G30" s="187">
        <f>'ea detail'!P240</f>
        <v>0</v>
      </c>
      <c r="H30" s="184">
        <f>SUM(H8:H29)</f>
        <v>0</v>
      </c>
      <c r="I30" s="42"/>
    </row>
    <row r="31" spans="1:8" ht="12.75">
      <c r="A31" s="196"/>
      <c r="B31" s="199"/>
      <c r="C31" s="188"/>
      <c r="D31" s="188"/>
      <c r="E31" s="188"/>
      <c r="F31" s="188"/>
      <c r="G31" s="188"/>
      <c r="H31" s="186"/>
    </row>
    <row r="32" spans="1:8" ht="12.75">
      <c r="A32" s="196"/>
      <c r="B32" s="199" t="s">
        <v>299</v>
      </c>
      <c r="C32" s="185">
        <f>'ea detail'!L242</f>
        <v>0</v>
      </c>
      <c r="D32" s="185">
        <f>'ea detail'!M242</f>
        <v>0</v>
      </c>
      <c r="E32" s="185">
        <f>'ea detail'!N242</f>
        <v>0</v>
      </c>
      <c r="F32" s="185">
        <f>'ea detail'!O242</f>
        <v>0</v>
      </c>
      <c r="G32" s="185">
        <f>'ea detail'!P242</f>
        <v>0</v>
      </c>
      <c r="H32" s="186">
        <f>SUM(C32:G32)</f>
        <v>0</v>
      </c>
    </row>
    <row r="33" spans="1:8" ht="12.75">
      <c r="A33" s="196"/>
      <c r="B33" s="199" t="s">
        <v>165</v>
      </c>
      <c r="C33" s="185">
        <f>'ea detail'!L244</f>
        <v>0</v>
      </c>
      <c r="D33" s="185">
        <f>'ea detail'!M244</f>
        <v>0</v>
      </c>
      <c r="E33" s="185">
        <f>'ea detail'!N244</f>
        <v>0</v>
      </c>
      <c r="F33" s="185">
        <f>'ea detail'!O244</f>
        <v>0</v>
      </c>
      <c r="G33" s="185">
        <f>'ea detail'!P244</f>
        <v>0</v>
      </c>
      <c r="H33" s="186">
        <f>SUM(C33:G33)</f>
        <v>0</v>
      </c>
    </row>
    <row r="34" spans="1:8" ht="12.75">
      <c r="A34" s="196"/>
      <c r="B34" s="197" t="str">
        <f>'ea detail'!D246</f>
        <v>TOOTMISTASU</v>
      </c>
      <c r="C34" s="185">
        <f>'ea detail'!L246</f>
        <v>0</v>
      </c>
      <c r="D34" s="185">
        <f>'ea detail'!M246</f>
        <v>0</v>
      </c>
      <c r="E34" s="185">
        <f>'ea detail'!N246</f>
        <v>0</v>
      </c>
      <c r="F34" s="185">
        <f>'ea detail'!O246</f>
        <v>0</v>
      </c>
      <c r="G34" s="185">
        <f>'ea detail'!P246</f>
        <v>0</v>
      </c>
      <c r="H34" s="186">
        <f>SUM(C34:G34)</f>
        <v>0</v>
      </c>
    </row>
    <row r="35" spans="1:8" ht="12.75">
      <c r="A35" s="195"/>
      <c r="B35" s="201"/>
      <c r="C35" s="189"/>
      <c r="D35" s="189"/>
      <c r="E35" s="189"/>
      <c r="F35" s="189"/>
      <c r="G35" s="189"/>
      <c r="H35" s="184"/>
    </row>
    <row r="36" spans="1:8" ht="13.5" thickBot="1">
      <c r="A36" s="463"/>
      <c r="B36" s="464" t="s">
        <v>171</v>
      </c>
      <c r="C36" s="479">
        <f>SUM(C30+C32+C33+C34)</f>
        <v>0</v>
      </c>
      <c r="D36" s="479">
        <f>SUM(D30+D32+D33+D34)</f>
        <v>0</v>
      </c>
      <c r="E36" s="479">
        <f>SUM(E30+E32+E33+E34)</f>
        <v>0</v>
      </c>
      <c r="F36" s="479">
        <f>SUM(F30+F32+F33+F34)</f>
        <v>0</v>
      </c>
      <c r="G36" s="479">
        <f>SUM(G30+G32+G33+G34)</f>
        <v>0</v>
      </c>
      <c r="H36" s="421">
        <f>H30+H32+H33+H34</f>
        <v>0</v>
      </c>
    </row>
    <row r="37" spans="1:8" ht="18" customHeight="1" thickTop="1">
      <c r="A37" s="25"/>
      <c r="B37" s="26"/>
      <c r="C37" s="27"/>
      <c r="D37" s="27"/>
      <c r="E37" s="27"/>
      <c r="F37" s="27"/>
      <c r="G37" s="27"/>
      <c r="H37" s="41"/>
    </row>
    <row r="38" spans="1:8" ht="11.25">
      <c r="A38" s="469"/>
      <c r="B38" s="480" t="s">
        <v>170</v>
      </c>
      <c r="C38" s="467"/>
      <c r="D38" s="467"/>
      <c r="E38" s="467"/>
      <c r="F38" s="467"/>
      <c r="G38" s="467"/>
      <c r="H38" s="481" t="s">
        <v>297</v>
      </c>
    </row>
    <row r="39" spans="1:8" ht="12.75">
      <c r="A39" s="399">
        <v>1</v>
      </c>
      <c r="B39" s="190" t="s">
        <v>304</v>
      </c>
      <c r="C39" s="276"/>
      <c r="D39" s="276"/>
      <c r="E39" s="276"/>
      <c r="F39" s="276"/>
      <c r="G39" s="276"/>
      <c r="H39" s="182">
        <f aca="true" t="shared" si="1" ref="H39:H48">SUM(C39:G39)</f>
        <v>0</v>
      </c>
    </row>
    <row r="40" spans="1:8" ht="12.75">
      <c r="A40" s="399">
        <v>2</v>
      </c>
      <c r="B40" s="190" t="s">
        <v>193</v>
      </c>
      <c r="C40" s="276"/>
      <c r="D40" s="276"/>
      <c r="E40" s="276"/>
      <c r="F40" s="276"/>
      <c r="G40" s="276"/>
      <c r="H40" s="182">
        <f t="shared" si="1"/>
        <v>0</v>
      </c>
    </row>
    <row r="41" spans="1:8" ht="12.75">
      <c r="A41" s="399">
        <v>3</v>
      </c>
      <c r="B41" s="190" t="s">
        <v>344</v>
      </c>
      <c r="C41" s="276"/>
      <c r="D41" s="276"/>
      <c r="E41" s="276"/>
      <c r="F41" s="276"/>
      <c r="G41" s="276"/>
      <c r="H41" s="182">
        <f t="shared" si="1"/>
        <v>0</v>
      </c>
    </row>
    <row r="42" spans="1:8" ht="12.75">
      <c r="A42" s="399">
        <v>4</v>
      </c>
      <c r="B42" s="190" t="s">
        <v>345</v>
      </c>
      <c r="C42" s="276"/>
      <c r="D42" s="276"/>
      <c r="E42" s="276"/>
      <c r="F42" s="276"/>
      <c r="G42" s="276"/>
      <c r="H42" s="182">
        <f t="shared" si="1"/>
        <v>0</v>
      </c>
    </row>
    <row r="43" spans="1:8" ht="12.75">
      <c r="A43" s="399">
        <v>5</v>
      </c>
      <c r="B43" s="190" t="s">
        <v>346</v>
      </c>
      <c r="C43" s="276"/>
      <c r="D43" s="276"/>
      <c r="E43" s="276"/>
      <c r="F43" s="276"/>
      <c r="G43" s="276"/>
      <c r="H43" s="182">
        <f t="shared" si="1"/>
        <v>0</v>
      </c>
    </row>
    <row r="44" spans="1:8" ht="12.75">
      <c r="A44" s="399">
        <v>6</v>
      </c>
      <c r="B44" s="190" t="s">
        <v>347</v>
      </c>
      <c r="C44" s="276"/>
      <c r="D44" s="276"/>
      <c r="E44" s="276"/>
      <c r="F44" s="276"/>
      <c r="G44" s="276"/>
      <c r="H44" s="182">
        <f t="shared" si="1"/>
        <v>0</v>
      </c>
    </row>
    <row r="45" spans="1:8" ht="12.75">
      <c r="A45" s="399">
        <v>7</v>
      </c>
      <c r="B45" s="190" t="s">
        <v>348</v>
      </c>
      <c r="C45" s="276"/>
      <c r="D45" s="276"/>
      <c r="E45" s="276"/>
      <c r="F45" s="276"/>
      <c r="G45" s="276"/>
      <c r="H45" s="182">
        <f t="shared" si="1"/>
        <v>0</v>
      </c>
    </row>
    <row r="46" spans="1:8" ht="12.75">
      <c r="A46" s="399">
        <v>8</v>
      </c>
      <c r="B46" s="190" t="s">
        <v>349</v>
      </c>
      <c r="C46" s="276"/>
      <c r="D46" s="276"/>
      <c r="E46" s="276"/>
      <c r="F46" s="276"/>
      <c r="G46" s="276"/>
      <c r="H46" s="182">
        <f t="shared" si="1"/>
        <v>0</v>
      </c>
    </row>
    <row r="47" spans="1:8" ht="12.75">
      <c r="A47" s="399">
        <v>9</v>
      </c>
      <c r="B47" s="190" t="s">
        <v>350</v>
      </c>
      <c r="C47" s="276"/>
      <c r="D47" s="276"/>
      <c r="E47" s="276"/>
      <c r="F47" s="276"/>
      <c r="G47" s="276"/>
      <c r="H47" s="182">
        <f t="shared" si="1"/>
        <v>0</v>
      </c>
    </row>
    <row r="48" spans="1:8" ht="12.75">
      <c r="A48" s="399">
        <v>10</v>
      </c>
      <c r="B48" s="190" t="s">
        <v>194</v>
      </c>
      <c r="C48" s="276"/>
      <c r="D48" s="276"/>
      <c r="E48" s="276"/>
      <c r="F48" s="276"/>
      <c r="G48" s="276"/>
      <c r="H48" s="182">
        <f t="shared" si="1"/>
        <v>0</v>
      </c>
    </row>
    <row r="49" spans="1:10" ht="12.75">
      <c r="A49" s="469"/>
      <c r="B49" s="470" t="s">
        <v>269</v>
      </c>
      <c r="C49" s="471">
        <f aca="true" t="shared" si="2" ref="C49:H49">SUM(C39:C48)</f>
        <v>0</v>
      </c>
      <c r="D49" s="471">
        <f t="shared" si="2"/>
        <v>0</v>
      </c>
      <c r="E49" s="471">
        <f t="shared" si="2"/>
        <v>0</v>
      </c>
      <c r="F49" s="471">
        <f t="shared" si="2"/>
        <v>0</v>
      </c>
      <c r="G49" s="471">
        <f t="shared" si="2"/>
        <v>0</v>
      </c>
      <c r="H49" s="434">
        <f t="shared" si="2"/>
        <v>0</v>
      </c>
      <c r="I49" s="42"/>
      <c r="J49" s="42"/>
    </row>
    <row r="50" spans="1:8" s="32" customFormat="1" ht="12.75">
      <c r="A50" s="33"/>
      <c r="B50" s="202"/>
      <c r="C50" s="192"/>
      <c r="D50" s="192"/>
      <c r="E50" s="192"/>
      <c r="F50" s="192"/>
      <c r="G50" s="192"/>
      <c r="H50" s="203"/>
    </row>
    <row r="51" spans="1:9" ht="12.75">
      <c r="A51" s="469"/>
      <c r="B51" s="472" t="s">
        <v>252</v>
      </c>
      <c r="C51" s="473">
        <f aca="true" t="shared" si="3" ref="C51:H51">C49-C36</f>
        <v>0</v>
      </c>
      <c r="D51" s="473">
        <f t="shared" si="3"/>
        <v>0</v>
      </c>
      <c r="E51" s="473">
        <f t="shared" si="3"/>
        <v>0</v>
      </c>
      <c r="F51" s="473">
        <f t="shared" si="3"/>
        <v>0</v>
      </c>
      <c r="G51" s="473">
        <f t="shared" si="3"/>
        <v>0</v>
      </c>
      <c r="H51" s="474">
        <f t="shared" si="3"/>
        <v>0</v>
      </c>
      <c r="I51" s="42"/>
    </row>
    <row r="52" spans="1:8" ht="12.75">
      <c r="A52" s="469"/>
      <c r="B52" s="472" t="s">
        <v>253</v>
      </c>
      <c r="C52" s="473">
        <f>C51</f>
        <v>0</v>
      </c>
      <c r="D52" s="473">
        <f>C52+D51</f>
        <v>0</v>
      </c>
      <c r="E52" s="473">
        <f>D52+E51</f>
        <v>0</v>
      </c>
      <c r="F52" s="473">
        <f>E52+F51</f>
        <v>0</v>
      </c>
      <c r="G52" s="473">
        <f>F52+G51</f>
        <v>0</v>
      </c>
      <c r="H52" s="474">
        <f>H51+G52</f>
        <v>0</v>
      </c>
    </row>
    <row r="53" spans="1:8" s="32" customFormat="1" ht="15" customHeight="1">
      <c r="A53" s="33"/>
      <c r="B53" s="142"/>
      <c r="C53" s="143"/>
      <c r="D53" s="143"/>
      <c r="E53" s="143"/>
      <c r="F53" s="143"/>
      <c r="G53" s="143"/>
      <c r="H53" s="144"/>
    </row>
    <row r="54" spans="1:8" s="32" customFormat="1" ht="15" customHeight="1">
      <c r="A54" s="33"/>
      <c r="B54" s="142"/>
      <c r="C54" s="143"/>
      <c r="D54" s="143"/>
      <c r="E54" s="143"/>
      <c r="F54" s="143"/>
      <c r="G54" s="143"/>
      <c r="H54" s="144"/>
    </row>
    <row r="55" spans="1:8" s="49" customFormat="1" ht="18.75" customHeight="1">
      <c r="A55" s="48"/>
      <c r="B55" s="194" t="s">
        <v>174</v>
      </c>
      <c r="C55" s="145"/>
      <c r="D55" s="145"/>
      <c r="E55" s="146"/>
      <c r="F55" s="146"/>
      <c r="G55" s="146"/>
      <c r="H55" s="147"/>
    </row>
    <row r="56" spans="1:8" s="49" customFormat="1" ht="18.75" customHeight="1">
      <c r="A56" s="48"/>
      <c r="B56" s="194"/>
      <c r="C56" s="146"/>
      <c r="D56" s="146"/>
      <c r="E56" s="146"/>
      <c r="F56" s="146"/>
      <c r="G56" s="146"/>
      <c r="H56" s="147"/>
    </row>
    <row r="57" spans="1:8" s="49" customFormat="1" ht="19.5" customHeight="1">
      <c r="A57" s="48"/>
      <c r="B57" s="194" t="s">
        <v>264</v>
      </c>
      <c r="C57" s="145"/>
      <c r="D57" s="145"/>
      <c r="E57" s="146"/>
      <c r="F57" s="146"/>
      <c r="G57" s="146"/>
      <c r="H57" s="147"/>
    </row>
  </sheetData>
  <sheetProtection sheet="1" formatCells="0" formatColumns="0" formatRows="0" selectLockedCells="1"/>
  <printOptions/>
  <pageMargins left="1.0236220472440944" right="0.2362204724409449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showGridLines="0" zoomScalePageLayoutView="0" workbookViewId="0" topLeftCell="A1">
      <selection activeCell="B3" sqref="B3:F3"/>
    </sheetView>
  </sheetViews>
  <sheetFormatPr defaultColWidth="9.140625" defaultRowHeight="12.75"/>
  <cols>
    <col min="1" max="1" width="5.8515625" style="0" customWidth="1"/>
    <col min="2" max="2" width="12.140625" style="0" customWidth="1"/>
    <col min="3" max="3" width="9.8515625" style="0" bestFit="1" customWidth="1"/>
    <col min="4" max="4" width="10.140625" style="0" customWidth="1"/>
    <col min="6" max="6" width="7.7109375" style="0" customWidth="1"/>
    <col min="7" max="7" width="9.8515625" style="0" bestFit="1" customWidth="1"/>
  </cols>
  <sheetData>
    <row r="1" spans="1:10" ht="18">
      <c r="A1" s="236"/>
      <c r="B1" s="236"/>
      <c r="C1" s="12"/>
      <c r="D1" s="13" t="s">
        <v>373</v>
      </c>
      <c r="E1" s="237"/>
      <c r="F1" s="238"/>
      <c r="G1" s="238"/>
      <c r="H1" s="239"/>
      <c r="J1" s="51"/>
    </row>
    <row r="2" spans="1:10" ht="6.75" customHeight="1">
      <c r="A2" s="240"/>
      <c r="B2" s="241"/>
      <c r="C2" s="242"/>
      <c r="D2" s="243"/>
      <c r="E2" s="237"/>
      <c r="F2" s="238"/>
      <c r="G2" s="238"/>
      <c r="H2" s="244"/>
      <c r="J2" s="51"/>
    </row>
    <row r="3" spans="1:8" ht="16.5" customHeight="1">
      <c r="A3" s="241"/>
      <c r="B3" s="503"/>
      <c r="C3" s="503"/>
      <c r="D3" s="503"/>
      <c r="E3" s="503"/>
      <c r="F3" s="503"/>
      <c r="G3" s="238"/>
      <c r="H3" s="238"/>
    </row>
    <row r="4" spans="1:8" ht="12.75">
      <c r="A4" s="245"/>
      <c r="B4" s="246"/>
      <c r="C4" s="247"/>
      <c r="D4" s="248" t="s">
        <v>158</v>
      </c>
      <c r="E4" s="249"/>
      <c r="F4" s="250"/>
      <c r="G4" s="239"/>
      <c r="H4" s="239"/>
    </row>
    <row r="5" spans="1:8" ht="15">
      <c r="A5" s="251" t="s">
        <v>181</v>
      </c>
      <c r="B5" s="252"/>
      <c r="C5" s="504"/>
      <c r="D5" s="504"/>
      <c r="E5" s="504"/>
      <c r="F5" s="254"/>
      <c r="G5" s="255"/>
      <c r="H5" s="256"/>
    </row>
    <row r="6" spans="1:8" ht="12.75">
      <c r="A6" s="257"/>
      <c r="B6" s="257"/>
      <c r="C6" s="258"/>
      <c r="D6" s="258"/>
      <c r="E6" s="259"/>
      <c r="F6" s="258"/>
      <c r="G6" s="258"/>
      <c r="H6" s="258"/>
    </row>
    <row r="7" spans="1:8" ht="12.75">
      <c r="A7" s="401" t="s">
        <v>267</v>
      </c>
      <c r="B7" s="401"/>
      <c r="C7" s="505"/>
      <c r="D7" s="505"/>
      <c r="E7" s="402" t="s">
        <v>162</v>
      </c>
      <c r="F7" s="402"/>
      <c r="G7" s="507"/>
      <c r="H7" s="507"/>
    </row>
    <row r="8" spans="1:8" ht="12.75">
      <c r="A8" s="401" t="s">
        <v>268</v>
      </c>
      <c r="B8" s="401"/>
      <c r="C8" s="505"/>
      <c r="D8" s="505"/>
      <c r="E8" s="402" t="s">
        <v>340</v>
      </c>
      <c r="F8" s="402"/>
      <c r="G8" s="508"/>
      <c r="H8" s="508"/>
    </row>
    <row r="9" spans="1:8" ht="12.75">
      <c r="A9" s="257" t="s">
        <v>160</v>
      </c>
      <c r="B9" s="257"/>
      <c r="C9" s="505"/>
      <c r="D9" s="505"/>
      <c r="E9" s="402" t="s">
        <v>341</v>
      </c>
      <c r="F9" s="402"/>
      <c r="G9" s="508"/>
      <c r="H9" s="508"/>
    </row>
    <row r="10" spans="1:8" ht="12.75">
      <c r="A10" s="257" t="s">
        <v>161</v>
      </c>
      <c r="B10" s="257"/>
      <c r="C10" s="505"/>
      <c r="D10" s="505"/>
      <c r="E10" s="402" t="s">
        <v>342</v>
      </c>
      <c r="F10" s="402"/>
      <c r="G10" s="482"/>
      <c r="H10" s="272"/>
    </row>
    <row r="11" spans="1:8" ht="12.75">
      <c r="A11" s="257" t="s">
        <v>271</v>
      </c>
      <c r="B11" s="257"/>
      <c r="C11" s="505"/>
      <c r="D11" s="505"/>
      <c r="E11" s="402" t="s">
        <v>343</v>
      </c>
      <c r="F11" s="402"/>
      <c r="G11" s="507"/>
      <c r="H11" s="507"/>
    </row>
    <row r="12" spans="1:8" ht="12.75">
      <c r="A12" s="259" t="s">
        <v>294</v>
      </c>
      <c r="B12" s="258"/>
      <c r="C12" s="505"/>
      <c r="D12" s="505"/>
      <c r="E12" s="402" t="s">
        <v>159</v>
      </c>
      <c r="F12" s="402"/>
      <c r="G12" s="506"/>
      <c r="H12" s="506"/>
    </row>
    <row r="13" spans="1:8" ht="12.75">
      <c r="A13" s="259" t="s">
        <v>182</v>
      </c>
      <c r="B13" s="258"/>
      <c r="C13" s="506"/>
      <c r="D13" s="506"/>
      <c r="E13" s="258" t="s">
        <v>351</v>
      </c>
      <c r="F13" s="258"/>
      <c r="G13" s="271"/>
      <c r="H13" s="272"/>
    </row>
    <row r="14" spans="1:8" ht="12.75">
      <c r="A14" s="257"/>
      <c r="B14" s="257"/>
      <c r="C14" s="128"/>
      <c r="D14" s="258"/>
      <c r="E14" s="260"/>
      <c r="F14" s="261"/>
      <c r="G14" s="130"/>
      <c r="H14" s="261"/>
    </row>
    <row r="15" spans="1:8" ht="13.5" thickBot="1">
      <c r="A15" s="407" t="s">
        <v>354</v>
      </c>
      <c r="B15" s="18"/>
      <c r="D15" s="19"/>
      <c r="E15" s="20"/>
      <c r="F15" s="19"/>
      <c r="G15" s="19"/>
      <c r="H15" s="19"/>
    </row>
    <row r="16" spans="1:8" ht="13.5" thickTop="1">
      <c r="A16" s="436" t="s">
        <v>179</v>
      </c>
      <c r="B16" s="437"/>
      <c r="C16" s="437" t="s">
        <v>164</v>
      </c>
      <c r="D16" s="438"/>
      <c r="E16" s="449"/>
      <c r="F16" s="439"/>
      <c r="G16" s="439" t="s">
        <v>10</v>
      </c>
      <c r="H16" s="457" t="s">
        <v>297</v>
      </c>
    </row>
    <row r="17" spans="1:8" ht="12.75">
      <c r="A17" s="155"/>
      <c r="B17" s="176"/>
      <c r="C17" s="162"/>
      <c r="D17" s="162"/>
      <c r="E17" s="450"/>
      <c r="F17" s="177"/>
      <c r="G17" s="177"/>
      <c r="H17" s="204"/>
    </row>
    <row r="18" spans="1:8" ht="12.75">
      <c r="A18" s="149">
        <v>1</v>
      </c>
      <c r="B18" s="150" t="str">
        <f>'teg detail'!D7</f>
        <v>KÄSIKIRI / ÕIGUSED</v>
      </c>
      <c r="C18" s="151"/>
      <c r="D18" s="151"/>
      <c r="E18" s="451"/>
      <c r="F18" s="179"/>
      <c r="G18" s="393" t="str">
        <f aca="true" t="shared" si="0" ref="G18:G39">IF($H$45=0,"-",H18/$H$45)</f>
        <v>-</v>
      </c>
      <c r="H18" s="186">
        <f>'teg detail'!Q16</f>
        <v>0</v>
      </c>
    </row>
    <row r="19" spans="1:8" ht="12.75">
      <c r="A19" s="149">
        <v>2</v>
      </c>
      <c r="B19" s="150" t="str">
        <f>'teg detail'!D18</f>
        <v>PRODUTSENT / REZHISSÖÖR</v>
      </c>
      <c r="C19" s="151"/>
      <c r="D19" s="151"/>
      <c r="E19" s="451"/>
      <c r="F19" s="179"/>
      <c r="G19" s="393" t="str">
        <f t="shared" si="0"/>
        <v>-</v>
      </c>
      <c r="H19" s="186">
        <f>'teg detail'!Q27</f>
        <v>0</v>
      </c>
    </row>
    <row r="20" spans="1:8" ht="12.75">
      <c r="A20" s="149">
        <v>3</v>
      </c>
      <c r="B20" s="150" t="str">
        <f>'teg detail'!D29</f>
        <v>NÄITLEJAD / CASTING</v>
      </c>
      <c r="C20" s="151"/>
      <c r="D20" s="151"/>
      <c r="E20" s="451"/>
      <c r="F20" s="179"/>
      <c r="G20" s="393" t="str">
        <f t="shared" si="0"/>
        <v>-</v>
      </c>
      <c r="H20" s="186">
        <f>'teg detail'!Q37</f>
        <v>0</v>
      </c>
    </row>
    <row r="21" spans="1:8" ht="12.75">
      <c r="A21" s="149">
        <v>4</v>
      </c>
      <c r="B21" s="150" t="str">
        <f>'teg detail'!D39</f>
        <v>FILMIGRUPP</v>
      </c>
      <c r="C21" s="151"/>
      <c r="D21" s="151"/>
      <c r="E21" s="451"/>
      <c r="F21" s="179"/>
      <c r="G21" s="393" t="str">
        <f t="shared" si="0"/>
        <v>-</v>
      </c>
      <c r="H21" s="186">
        <f>'teg detail'!Q56</f>
        <v>0</v>
      </c>
    </row>
    <row r="22" spans="1:8" ht="12.75">
      <c r="A22" s="149">
        <v>5</v>
      </c>
      <c r="B22" s="156" t="str">
        <f>'teg detail'!D59</f>
        <v>SOTSIAALMAKS</v>
      </c>
      <c r="C22" s="157"/>
      <c r="D22" s="157"/>
      <c r="E22" s="451"/>
      <c r="F22" s="179"/>
      <c r="G22" s="393" t="str">
        <f t="shared" si="0"/>
        <v>-</v>
      </c>
      <c r="H22" s="186">
        <f>'teg detail'!Q66</f>
        <v>0</v>
      </c>
    </row>
    <row r="23" spans="1:8" ht="12.75">
      <c r="A23" s="149">
        <v>6</v>
      </c>
      <c r="B23" s="150" t="str">
        <f>'teg detail'!D68</f>
        <v>VÕTTEPAIKADE KULU</v>
      </c>
      <c r="C23" s="151"/>
      <c r="D23" s="151"/>
      <c r="E23" s="451"/>
      <c r="F23" s="179"/>
      <c r="G23" s="393" t="str">
        <f t="shared" si="0"/>
        <v>-</v>
      </c>
      <c r="H23" s="186">
        <f>'teg detail'!Q77</f>
        <v>0</v>
      </c>
    </row>
    <row r="24" spans="1:8" ht="12.75">
      <c r="A24" s="149">
        <v>7</v>
      </c>
      <c r="B24" s="150" t="str">
        <f>'teg detail'!D79</f>
        <v>VÕTTETEHNIKA</v>
      </c>
      <c r="C24" s="151"/>
      <c r="D24" s="151"/>
      <c r="E24" s="451"/>
      <c r="F24" s="179"/>
      <c r="G24" s="393" t="str">
        <f t="shared" si="0"/>
        <v>-</v>
      </c>
      <c r="H24" s="186">
        <f>'teg detail'!Q96</f>
        <v>0</v>
      </c>
    </row>
    <row r="25" spans="1:8" ht="12.75">
      <c r="A25" s="149">
        <v>8</v>
      </c>
      <c r="B25" s="150" t="str">
        <f>'teg detail'!D98</f>
        <v>TEHNILISTE TEENUSTE PAKETID</v>
      </c>
      <c r="C25" s="151"/>
      <c r="D25" s="151"/>
      <c r="E25" s="451"/>
      <c r="F25" s="179"/>
      <c r="G25" s="393" t="str">
        <f t="shared" si="0"/>
        <v>-</v>
      </c>
      <c r="H25" s="186">
        <f>'teg detail'!Q107</f>
        <v>0</v>
      </c>
    </row>
    <row r="26" spans="1:8" ht="12.75">
      <c r="A26" s="149">
        <v>9</v>
      </c>
      <c r="B26" s="150" t="str">
        <f>'teg detail'!D109</f>
        <v>LAVASTUSKULUD</v>
      </c>
      <c r="C26" s="151"/>
      <c r="D26" s="151"/>
      <c r="E26" s="451"/>
      <c r="F26" s="179"/>
      <c r="G26" s="393" t="str">
        <f t="shared" si="0"/>
        <v>-</v>
      </c>
      <c r="H26" s="186">
        <f>'teg detail'!Q113</f>
        <v>0</v>
      </c>
    </row>
    <row r="27" spans="1:8" ht="12.75">
      <c r="A27" s="149">
        <v>10</v>
      </c>
      <c r="B27" s="150" t="str">
        <f>'teg detail'!D115</f>
        <v>MATERJAL</v>
      </c>
      <c r="C27" s="151"/>
      <c r="D27" s="151"/>
      <c r="E27" s="451"/>
      <c r="F27" s="179"/>
      <c r="G27" s="393" t="str">
        <f t="shared" si="0"/>
        <v>-</v>
      </c>
      <c r="H27" s="186">
        <f>'teg detail'!Q123</f>
        <v>0</v>
      </c>
    </row>
    <row r="28" spans="1:8" ht="12.75">
      <c r="A28" s="149">
        <v>11</v>
      </c>
      <c r="B28" s="150" t="str">
        <f>'teg detail'!D125</f>
        <v>LABOR</v>
      </c>
      <c r="C28" s="151"/>
      <c r="D28" s="151"/>
      <c r="E28" s="451"/>
      <c r="F28" s="179"/>
      <c r="G28" s="393" t="str">
        <f t="shared" si="0"/>
        <v>-</v>
      </c>
      <c r="H28" s="186">
        <f>'teg detail'!Q129</f>
        <v>0</v>
      </c>
    </row>
    <row r="29" spans="1:8" ht="12.75">
      <c r="A29" s="149">
        <v>12</v>
      </c>
      <c r="B29" s="150" t="str">
        <f>'teg detail'!D131</f>
        <v>JÄRELTÖÖTLUS</v>
      </c>
      <c r="C29" s="151"/>
      <c r="D29" s="151"/>
      <c r="E29" s="451"/>
      <c r="F29" s="179"/>
      <c r="G29" s="393" t="str">
        <f t="shared" si="0"/>
        <v>-</v>
      </c>
      <c r="H29" s="186">
        <f>'teg detail'!Q148</f>
        <v>0</v>
      </c>
    </row>
    <row r="30" spans="1:8" ht="12.75">
      <c r="A30" s="149">
        <v>13</v>
      </c>
      <c r="B30" s="150" t="str">
        <f>'teg detail'!D150</f>
        <v>MUUSIKA</v>
      </c>
      <c r="C30" s="151"/>
      <c r="D30" s="151"/>
      <c r="E30" s="451"/>
      <c r="F30" s="179"/>
      <c r="G30" s="393" t="str">
        <f t="shared" si="0"/>
        <v>-</v>
      </c>
      <c r="H30" s="186">
        <f>'teg detail'!Q162</f>
        <v>0</v>
      </c>
    </row>
    <row r="31" spans="1:8" ht="12.75">
      <c r="A31" s="149">
        <v>14</v>
      </c>
      <c r="B31" s="150" t="str">
        <f>'teg detail'!D164</f>
        <v>TIITRID / GRAAFIKA</v>
      </c>
      <c r="C31" s="151"/>
      <c r="D31" s="151"/>
      <c r="E31" s="451"/>
      <c r="F31" s="179"/>
      <c r="G31" s="393" t="str">
        <f t="shared" si="0"/>
        <v>-</v>
      </c>
      <c r="H31" s="186">
        <f>'teg detail'!Q171</f>
        <v>0</v>
      </c>
    </row>
    <row r="32" spans="1:8" ht="12.75">
      <c r="A32" s="149">
        <v>15</v>
      </c>
      <c r="B32" s="150" t="str">
        <f>'teg detail'!D173</f>
        <v>ARHIIVIMATERJAL</v>
      </c>
      <c r="C32" s="151"/>
      <c r="D32" s="151"/>
      <c r="E32" s="451"/>
      <c r="F32" s="179"/>
      <c r="G32" s="393" t="str">
        <f t="shared" si="0"/>
        <v>-</v>
      </c>
      <c r="H32" s="186">
        <f>'teg detail'!Q179</f>
        <v>0</v>
      </c>
    </row>
    <row r="33" spans="1:8" ht="12.75">
      <c r="A33" s="149">
        <v>16</v>
      </c>
      <c r="B33" s="150" t="str">
        <f>'teg detail'!D181</f>
        <v>TRANSPORDIKULUD</v>
      </c>
      <c r="C33" s="151"/>
      <c r="D33" s="151"/>
      <c r="E33" s="451"/>
      <c r="F33" s="179"/>
      <c r="G33" s="393" t="str">
        <f t="shared" si="0"/>
        <v>-</v>
      </c>
      <c r="H33" s="186">
        <f>'teg detail'!Q188</f>
        <v>0</v>
      </c>
    </row>
    <row r="34" spans="1:8" ht="12.75">
      <c r="A34" s="149">
        <v>17</v>
      </c>
      <c r="B34" s="150" t="str">
        <f>'teg detail'!D190</f>
        <v>REISIKULU / MAJUTUS / PÄEVARAHA</v>
      </c>
      <c r="C34" s="151"/>
      <c r="D34" s="151"/>
      <c r="E34" s="451"/>
      <c r="F34" s="179"/>
      <c r="G34" s="393" t="str">
        <f t="shared" si="0"/>
        <v>-</v>
      </c>
      <c r="H34" s="186">
        <f>'teg detail'!Q200</f>
        <v>0</v>
      </c>
    </row>
    <row r="35" spans="1:8" ht="12.75">
      <c r="A35" s="149">
        <v>18</v>
      </c>
      <c r="B35" s="150" t="str">
        <f>'teg detail'!D202</f>
        <v>MUU TOOTMISKULU</v>
      </c>
      <c r="C35" s="151"/>
      <c r="D35" s="151"/>
      <c r="E35" s="451"/>
      <c r="F35" s="179"/>
      <c r="G35" s="393" t="str">
        <f t="shared" si="0"/>
        <v>-</v>
      </c>
      <c r="H35" s="186">
        <f>'teg detail'!Q209</f>
        <v>0</v>
      </c>
    </row>
    <row r="36" spans="1:8" ht="12.75">
      <c r="A36" s="149">
        <v>19</v>
      </c>
      <c r="B36" s="150" t="str">
        <f>'teg detail'!D211</f>
        <v>KINDLUSTUS</v>
      </c>
      <c r="C36" s="151"/>
      <c r="D36" s="151"/>
      <c r="E36" s="451"/>
      <c r="F36" s="179"/>
      <c r="G36" s="393" t="str">
        <f t="shared" si="0"/>
        <v>-</v>
      </c>
      <c r="H36" s="186">
        <f>'teg detail'!Q216</f>
        <v>0</v>
      </c>
    </row>
    <row r="37" spans="1:8" ht="12.75">
      <c r="A37" s="149">
        <v>20</v>
      </c>
      <c r="B37" s="150" t="str">
        <f>'ea detail'!D218</f>
        <v>FINANTS / ÕIGUS / AUDIT</v>
      </c>
      <c r="C37" s="151"/>
      <c r="D37" s="151"/>
      <c r="E37" s="451"/>
      <c r="F37" s="179"/>
      <c r="G37" s="393" t="str">
        <f t="shared" si="0"/>
        <v>-</v>
      </c>
      <c r="H37" s="186">
        <f>'teg detail'!Q224</f>
        <v>0</v>
      </c>
    </row>
    <row r="38" spans="1:8" ht="12.75">
      <c r="A38" s="149">
        <v>21</v>
      </c>
      <c r="B38" s="150" t="str">
        <f>'teg detail'!D226</f>
        <v>TURUNDUSKULU</v>
      </c>
      <c r="C38" s="151"/>
      <c r="D38" s="151"/>
      <c r="E38" s="451"/>
      <c r="F38" s="179"/>
      <c r="G38" s="393" t="str">
        <f t="shared" si="0"/>
        <v>-</v>
      </c>
      <c r="H38" s="186">
        <f>'teg detail'!Q237</f>
        <v>0</v>
      </c>
    </row>
    <row r="39" spans="1:8" ht="12.75">
      <c r="A39" s="155"/>
      <c r="B39" s="158"/>
      <c r="C39" s="159" t="s">
        <v>118</v>
      </c>
      <c r="D39" s="160"/>
      <c r="E39" s="452"/>
      <c r="F39" s="179"/>
      <c r="G39" s="393" t="str">
        <f t="shared" si="0"/>
        <v>-</v>
      </c>
      <c r="H39" s="205">
        <f>'teg rahavoog'!H30</f>
        <v>0</v>
      </c>
    </row>
    <row r="40" spans="1:8" ht="12.75">
      <c r="A40" s="155"/>
      <c r="B40" s="158"/>
      <c r="C40" s="157"/>
      <c r="D40" s="157"/>
      <c r="E40" s="451"/>
      <c r="F40" s="179"/>
      <c r="G40" s="393"/>
      <c r="H40" s="184"/>
    </row>
    <row r="41" spans="1:8" ht="12.75">
      <c r="A41" s="155"/>
      <c r="B41" s="158"/>
      <c r="C41" s="157" t="s">
        <v>299</v>
      </c>
      <c r="D41" s="157"/>
      <c r="E41" s="451"/>
      <c r="F41" s="179"/>
      <c r="G41" s="393" t="str">
        <f>IF($H$45=0,"-",H41/$H$45)</f>
        <v>-</v>
      </c>
      <c r="H41" s="184">
        <f>'teg detail'!Q241</f>
        <v>0</v>
      </c>
    </row>
    <row r="42" spans="1:8" ht="12.75">
      <c r="A42" s="155"/>
      <c r="B42" s="158"/>
      <c r="C42" s="157" t="s">
        <v>165</v>
      </c>
      <c r="D42" s="157"/>
      <c r="E42" s="451"/>
      <c r="F42" s="180"/>
      <c r="G42" s="393" t="str">
        <f>IF($H$45=0,"-",H42/$H$45)</f>
        <v>-</v>
      </c>
      <c r="H42" s="184">
        <f>'teg detail'!Q243</f>
        <v>0</v>
      </c>
    </row>
    <row r="43" spans="1:8" ht="12.75">
      <c r="A43" s="155"/>
      <c r="B43" s="158"/>
      <c r="C43" s="379" t="str">
        <f>'teg detail'!D245</f>
        <v>TOOTMISTASU</v>
      </c>
      <c r="D43" s="157"/>
      <c r="E43" s="451"/>
      <c r="F43" s="180"/>
      <c r="G43" s="393" t="str">
        <f>IF($H$45=0,"-",H43/$H$45)</f>
        <v>-</v>
      </c>
      <c r="H43" s="184">
        <f>'teg detail'!Q245</f>
        <v>0</v>
      </c>
    </row>
    <row r="44" spans="1:8" ht="12.75">
      <c r="A44" s="155"/>
      <c r="B44" s="158"/>
      <c r="C44" s="157"/>
      <c r="D44" s="157"/>
      <c r="E44" s="451"/>
      <c r="F44" s="179"/>
      <c r="G44" s="153"/>
      <c r="H44" s="184"/>
    </row>
    <row r="45" spans="1:8" ht="13.5" thickBot="1">
      <c r="A45" s="415"/>
      <c r="B45" s="416"/>
      <c r="C45" s="417"/>
      <c r="D45" s="418" t="s">
        <v>274</v>
      </c>
      <c r="E45" s="453"/>
      <c r="F45" s="441"/>
      <c r="G45" s="442" t="e">
        <f>G39+G41+G42+G43</f>
        <v>#VALUE!</v>
      </c>
      <c r="H45" s="421">
        <f>'teg rahavoog'!H36</f>
        <v>0</v>
      </c>
    </row>
    <row r="46" spans="1:8" ht="13.5" thickTop="1">
      <c r="A46" s="2"/>
      <c r="B46" s="6"/>
      <c r="C46" s="3"/>
      <c r="D46" s="3"/>
      <c r="E46" s="7"/>
      <c r="F46" s="4"/>
      <c r="G46" s="5"/>
      <c r="H46" s="39"/>
    </row>
    <row r="47" spans="1:8" s="29" customFormat="1" ht="12.75">
      <c r="A47" s="443" t="s">
        <v>192</v>
      </c>
      <c r="B47" s="423"/>
      <c r="C47" s="424"/>
      <c r="D47" s="424"/>
      <c r="E47" s="454"/>
      <c r="F47" s="444"/>
      <c r="G47" s="444" t="s">
        <v>10</v>
      </c>
      <c r="H47" s="445" t="s">
        <v>297</v>
      </c>
    </row>
    <row r="48" spans="1:8" ht="12.75">
      <c r="A48" s="149">
        <v>1</v>
      </c>
      <c r="B48" s="165" t="str">
        <f>'teg rahavoog'!B39</f>
        <v>EESTI FILMI INSTITUUT</v>
      </c>
      <c r="C48" s="169"/>
      <c r="D48" s="169"/>
      <c r="E48" s="455"/>
      <c r="F48" s="181"/>
      <c r="G48" s="393" t="e">
        <f aca="true" t="shared" si="1" ref="G48:G57">H48/$H$58</f>
        <v>#DIV/0!</v>
      </c>
      <c r="H48" s="182">
        <f>'teg rahavoog'!H39</f>
        <v>0</v>
      </c>
    </row>
    <row r="49" spans="1:8" ht="12.75">
      <c r="A49" s="149">
        <v>2</v>
      </c>
      <c r="B49" s="165" t="str">
        <f>'teg rahavoog'!B40</f>
        <v>KULTUURKAPITAL</v>
      </c>
      <c r="C49" s="169"/>
      <c r="D49" s="169"/>
      <c r="E49" s="455"/>
      <c r="F49" s="181"/>
      <c r="G49" s="393" t="e">
        <f t="shared" si="1"/>
        <v>#DIV/0!</v>
      </c>
      <c r="H49" s="182">
        <f>'teg rahavoog'!H40</f>
        <v>0</v>
      </c>
    </row>
    <row r="50" spans="1:8" ht="12.75">
      <c r="A50" s="149">
        <v>3</v>
      </c>
      <c r="B50" s="165" t="str">
        <f>'teg rahavoog'!B41</f>
        <v>MUUD EESTI FONDID</v>
      </c>
      <c r="C50" s="169"/>
      <c r="D50" s="169"/>
      <c r="E50" s="455"/>
      <c r="F50" s="181"/>
      <c r="G50" s="393" t="e">
        <f t="shared" si="1"/>
        <v>#DIV/0!</v>
      </c>
      <c r="H50" s="182">
        <f>'teg rahavoog'!H41</f>
        <v>0</v>
      </c>
    </row>
    <row r="51" spans="1:8" ht="12.75">
      <c r="A51" s="149">
        <v>4</v>
      </c>
      <c r="B51" s="165" t="str">
        <f>'teg rahavoog'!B42</f>
        <v>EESTI TELEKANAL</v>
      </c>
      <c r="C51" s="169"/>
      <c r="D51" s="169"/>
      <c r="E51" s="455"/>
      <c r="F51" s="181"/>
      <c r="G51" s="393" t="e">
        <f t="shared" si="1"/>
        <v>#DIV/0!</v>
      </c>
      <c r="H51" s="182">
        <f>'teg rahavoog'!H42</f>
        <v>0</v>
      </c>
    </row>
    <row r="52" spans="1:8" ht="12.75">
      <c r="A52" s="149">
        <v>5</v>
      </c>
      <c r="B52" s="165" t="str">
        <f>'teg rahavoog'!B43</f>
        <v>MUUD EESTI TOETUSED</v>
      </c>
      <c r="C52" s="169"/>
      <c r="D52" s="169"/>
      <c r="E52" s="455"/>
      <c r="F52" s="181"/>
      <c r="G52" s="393" t="e">
        <f t="shared" si="1"/>
        <v>#DIV/0!</v>
      </c>
      <c r="H52" s="182">
        <f>'teg rahavoog'!H43</f>
        <v>0</v>
      </c>
    </row>
    <row r="53" spans="1:8" ht="12.75">
      <c r="A53" s="149">
        <v>6</v>
      </c>
      <c r="B53" s="165" t="str">
        <f>'teg rahavoog'!B44</f>
        <v>TEISTE RIIKIDE FONDID</v>
      </c>
      <c r="C53" s="169"/>
      <c r="D53" s="169"/>
      <c r="E53" s="455"/>
      <c r="F53" s="181"/>
      <c r="G53" s="393" t="e">
        <f t="shared" si="1"/>
        <v>#DIV/0!</v>
      </c>
      <c r="H53" s="182">
        <f>'teg rahavoog'!H44</f>
        <v>0</v>
      </c>
    </row>
    <row r="54" spans="1:8" ht="12.75">
      <c r="A54" s="149">
        <v>7</v>
      </c>
      <c r="B54" s="165" t="str">
        <f>'teg rahavoog'!B45</f>
        <v>TEISTE RIIKIDE TELEKANALID</v>
      </c>
      <c r="C54" s="169"/>
      <c r="D54" s="169"/>
      <c r="E54" s="455"/>
      <c r="F54" s="181"/>
      <c r="G54" s="393" t="e">
        <f t="shared" si="1"/>
        <v>#DIV/0!</v>
      </c>
      <c r="H54" s="182">
        <f>'teg rahavoog'!H45</f>
        <v>0</v>
      </c>
    </row>
    <row r="55" spans="1:8" ht="12.75">
      <c r="A55" s="149">
        <v>8</v>
      </c>
      <c r="B55" s="165" t="str">
        <f>'teg rahavoog'!B46</f>
        <v>MUUD TEISTE RIIKIDE TOETUSED</v>
      </c>
      <c r="C55" s="169"/>
      <c r="D55" s="169"/>
      <c r="E55" s="455"/>
      <c r="F55" s="181"/>
      <c r="G55" s="393" t="e">
        <f t="shared" si="1"/>
        <v>#DIV/0!</v>
      </c>
      <c r="H55" s="182">
        <f>'teg rahavoog'!H46</f>
        <v>0</v>
      </c>
    </row>
    <row r="56" spans="1:8" ht="12.75">
      <c r="A56" s="149">
        <v>9</v>
      </c>
      <c r="B56" s="165" t="str">
        <f>'teg rahavoog'!B47</f>
        <v>MEDIA</v>
      </c>
      <c r="C56" s="169"/>
      <c r="D56" s="169"/>
      <c r="E56" s="455"/>
      <c r="F56" s="181"/>
      <c r="G56" s="393" t="e">
        <f t="shared" si="1"/>
        <v>#DIV/0!</v>
      </c>
      <c r="H56" s="182">
        <f>'teg rahavoog'!H47</f>
        <v>0</v>
      </c>
    </row>
    <row r="57" spans="1:8" ht="12.75">
      <c r="A57" s="149">
        <v>10</v>
      </c>
      <c r="B57" s="165" t="str">
        <f>'teg rahavoog'!B48</f>
        <v>FILMITOOTMISETTEVÕTTE OMAPANUS</v>
      </c>
      <c r="C57" s="169"/>
      <c r="D57" s="169"/>
      <c r="E57" s="455"/>
      <c r="F57" s="181"/>
      <c r="G57" s="393" t="e">
        <f t="shared" si="1"/>
        <v>#DIV/0!</v>
      </c>
      <c r="H57" s="182">
        <f>'teg rahavoog'!H48</f>
        <v>0</v>
      </c>
    </row>
    <row r="58" spans="1:8" ht="12.75">
      <c r="A58" s="429"/>
      <c r="B58" s="430"/>
      <c r="C58" s="431"/>
      <c r="D58" s="448" t="s">
        <v>356</v>
      </c>
      <c r="E58" s="456"/>
      <c r="F58" s="446"/>
      <c r="G58" s="447" t="e">
        <f>SUM(G48:G57)</f>
        <v>#DIV/0!</v>
      </c>
      <c r="H58" s="434">
        <f>SUM(H48:H57)</f>
        <v>0</v>
      </c>
    </row>
    <row r="59" spans="1:8" ht="12.75">
      <c r="A59" s="429"/>
      <c r="B59" s="430"/>
      <c r="C59" s="431"/>
      <c r="D59" s="448" t="s">
        <v>254</v>
      </c>
      <c r="E59" s="456"/>
      <c r="F59" s="446"/>
      <c r="G59" s="435"/>
      <c r="H59" s="434">
        <f>H58-H45</f>
        <v>0</v>
      </c>
    </row>
    <row r="60" spans="1:8" s="8" customFormat="1" ht="21" customHeight="1">
      <c r="A60" s="131"/>
      <c r="B60" s="132"/>
      <c r="C60" s="133"/>
      <c r="D60" s="134"/>
      <c r="E60" s="135"/>
      <c r="F60" s="135"/>
      <c r="G60" s="136"/>
      <c r="H60" s="137"/>
    </row>
    <row r="61" spans="1:8" ht="12.75">
      <c r="A61" s="170"/>
      <c r="B61" s="171"/>
      <c r="C61" s="172" t="s">
        <v>160</v>
      </c>
      <c r="D61" s="274"/>
      <c r="E61" s="274"/>
      <c r="F61" s="175"/>
      <c r="G61" s="273" t="s">
        <v>168</v>
      </c>
      <c r="H61" s="139"/>
    </row>
    <row r="62" spans="1:8" ht="12.75">
      <c r="A62" s="170"/>
      <c r="B62" s="171"/>
      <c r="C62" s="172"/>
      <c r="D62" s="275"/>
      <c r="E62" s="275"/>
      <c r="F62" s="175"/>
      <c r="G62" s="138"/>
      <c r="H62" s="139"/>
    </row>
    <row r="63" spans="1:8" ht="12.75">
      <c r="A63" s="170"/>
      <c r="B63" s="171"/>
      <c r="C63" s="172" t="s">
        <v>264</v>
      </c>
      <c r="D63" s="274"/>
      <c r="E63" s="274"/>
      <c r="F63" s="175"/>
      <c r="G63" s="273" t="s">
        <v>168</v>
      </c>
      <c r="H63" s="139"/>
    </row>
    <row r="64" ht="12.75">
      <c r="H64" s="9"/>
    </row>
  </sheetData>
  <sheetProtection sheet="1" formatCells="0" formatColumns="0" formatRows="0" selectLockedCells="1"/>
  <mergeCells count="14">
    <mergeCell ref="C11:D11"/>
    <mergeCell ref="C12:D12"/>
    <mergeCell ref="C13:D13"/>
    <mergeCell ref="G7:H7"/>
    <mergeCell ref="G8:H8"/>
    <mergeCell ref="G9:H9"/>
    <mergeCell ref="G11:H11"/>
    <mergeCell ref="G12:H12"/>
    <mergeCell ref="B3:F3"/>
    <mergeCell ref="C5:E5"/>
    <mergeCell ref="C7:D7"/>
    <mergeCell ref="C8:D8"/>
    <mergeCell ref="C9:D9"/>
    <mergeCell ref="C10:D10"/>
  </mergeCells>
  <printOptions/>
  <pageMargins left="1.56" right="0.75" top="0.85" bottom="0.88" header="0.5" footer="0.5"/>
  <pageSetup fitToHeight="1" fitToWidth="1" horizontalDpi="1200" verticalDpi="12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56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M9" sqref="M9"/>
    </sheetView>
  </sheetViews>
  <sheetFormatPr defaultColWidth="9.140625" defaultRowHeight="12.75"/>
  <cols>
    <col min="1" max="1" width="3.421875" style="43" bestFit="1" customWidth="1"/>
    <col min="2" max="2" width="27.57421875" style="43" hidden="1" customWidth="1"/>
    <col min="3" max="3" width="11.7109375" style="43" hidden="1" customWidth="1"/>
    <col min="4" max="4" width="32.57421875" style="43" customWidth="1"/>
    <col min="5" max="5" width="9.8515625" style="43" customWidth="1"/>
    <col min="6" max="6" width="8.57421875" style="43" customWidth="1"/>
    <col min="7" max="7" width="7.28125" style="43" customWidth="1"/>
    <col min="8" max="8" width="7.8515625" style="43" customWidth="1"/>
    <col min="9" max="9" width="11.421875" style="44" customWidth="1"/>
    <col min="10" max="10" width="3.57421875" style="390" customWidth="1"/>
    <col min="11" max="11" width="1.421875" style="43" customWidth="1"/>
    <col min="12" max="16" width="7.7109375" style="43" customWidth="1"/>
    <col min="17" max="17" width="8.7109375" style="49" customWidth="1"/>
    <col min="18" max="18" width="8.00390625" style="49" customWidth="1"/>
    <col min="19" max="19" width="5.8515625" style="43" bestFit="1" customWidth="1"/>
    <col min="20" max="16384" width="9.140625" style="43" customWidth="1"/>
  </cols>
  <sheetData>
    <row r="1" spans="1:18" s="36" customFormat="1" ht="15">
      <c r="A1" s="289"/>
      <c r="B1" s="289"/>
      <c r="C1" s="34"/>
      <c r="D1" s="510" t="s">
        <v>376</v>
      </c>
      <c r="E1" s="510"/>
      <c r="F1" s="510"/>
      <c r="G1" s="307"/>
      <c r="H1" s="308"/>
      <c r="I1" s="309"/>
      <c r="J1" s="383"/>
      <c r="K1" s="309"/>
      <c r="L1" s="309"/>
      <c r="M1" s="309"/>
      <c r="N1" s="309"/>
      <c r="O1" s="309"/>
      <c r="P1" s="309"/>
      <c r="Q1" s="310"/>
      <c r="R1" s="310"/>
    </row>
    <row r="2" spans="1:18" ht="5.25" customHeight="1">
      <c r="A2" s="292"/>
      <c r="B2" s="293"/>
      <c r="C2" s="294"/>
      <c r="D2" s="295"/>
      <c r="E2" s="296"/>
      <c r="F2" s="297"/>
      <c r="G2" s="297"/>
      <c r="H2" s="311"/>
      <c r="I2" s="278"/>
      <c r="J2" s="384"/>
      <c r="K2" s="278"/>
      <c r="L2" s="278"/>
      <c r="M2" s="278"/>
      <c r="N2" s="278"/>
      <c r="O2" s="278"/>
      <c r="P2" s="278"/>
      <c r="Q2" s="310"/>
      <c r="R2" s="310"/>
    </row>
    <row r="3" spans="1:18" ht="12.75" customHeight="1">
      <c r="A3" s="509">
        <f>'teg üld'!B3</f>
        <v>0</v>
      </c>
      <c r="B3" s="509"/>
      <c r="C3" s="509"/>
      <c r="D3" s="509"/>
      <c r="E3" s="509"/>
      <c r="F3" s="509"/>
      <c r="G3" s="297"/>
      <c r="H3" s="297"/>
      <c r="I3" s="278"/>
      <c r="J3" s="384"/>
      <c r="K3" s="278"/>
      <c r="L3" s="278"/>
      <c r="M3" s="278"/>
      <c r="N3" s="278"/>
      <c r="O3" s="278"/>
      <c r="P3" s="278"/>
      <c r="Q3" s="310"/>
      <c r="R3" s="310"/>
    </row>
    <row r="4" spans="1:18" ht="12.75">
      <c r="A4" s="299"/>
      <c r="B4" s="300"/>
      <c r="C4" s="301"/>
      <c r="D4" s="302" t="s">
        <v>158</v>
      </c>
      <c r="E4" s="303"/>
      <c r="F4" s="304"/>
      <c r="G4" s="312"/>
      <c r="H4" s="312"/>
      <c r="I4" s="278"/>
      <c r="J4" s="384"/>
      <c r="K4" s="278"/>
      <c r="L4" s="278"/>
      <c r="M4" s="278"/>
      <c r="N4" s="278"/>
      <c r="O4" s="278"/>
      <c r="P4" s="278"/>
      <c r="Q4" s="310"/>
      <c r="R4" s="310"/>
    </row>
    <row r="5" spans="1:18" ht="12.75">
      <c r="A5" s="299"/>
      <c r="B5" s="300"/>
      <c r="C5" s="301"/>
      <c r="D5" s="302"/>
      <c r="E5" s="303"/>
      <c r="F5" s="304"/>
      <c r="G5" s="312"/>
      <c r="H5" s="312"/>
      <c r="I5" s="278"/>
      <c r="J5" s="384"/>
      <c r="K5" s="278"/>
      <c r="L5" s="278"/>
      <c r="M5" s="278"/>
      <c r="N5" s="278"/>
      <c r="O5" s="278"/>
      <c r="P5" s="278"/>
      <c r="Q5" s="310"/>
      <c r="R5" s="310"/>
    </row>
    <row r="6" spans="1:19" ht="12.75">
      <c r="A6" s="313"/>
      <c r="B6" s="314" t="s">
        <v>249</v>
      </c>
      <c r="C6" s="314" t="s">
        <v>155</v>
      </c>
      <c r="D6" s="315" t="s">
        <v>276</v>
      </c>
      <c r="E6" s="315" t="s">
        <v>225</v>
      </c>
      <c r="F6" s="316" t="s">
        <v>149</v>
      </c>
      <c r="G6" s="317" t="s">
        <v>152</v>
      </c>
      <c r="H6" s="318" t="s">
        <v>150</v>
      </c>
      <c r="I6" s="319" t="s">
        <v>151</v>
      </c>
      <c r="J6" s="320" t="s">
        <v>20</v>
      </c>
      <c r="K6" s="66"/>
      <c r="L6" s="234" t="s">
        <v>172</v>
      </c>
      <c r="M6" s="235" t="s">
        <v>272</v>
      </c>
      <c r="N6" s="235" t="s">
        <v>272</v>
      </c>
      <c r="O6" s="235" t="s">
        <v>272</v>
      </c>
      <c r="P6" s="235" t="s">
        <v>272</v>
      </c>
      <c r="Q6" s="351" t="s">
        <v>296</v>
      </c>
      <c r="R6" s="351" t="s">
        <v>275</v>
      </c>
      <c r="S6" s="351" t="s">
        <v>275</v>
      </c>
    </row>
    <row r="7" spans="1:19" ht="12.75">
      <c r="A7" s="313">
        <f>'ea detail'!A7</f>
        <v>1</v>
      </c>
      <c r="B7" s="314" t="s">
        <v>232</v>
      </c>
      <c r="C7" s="314" t="s">
        <v>155</v>
      </c>
      <c r="D7" s="315" t="s">
        <v>255</v>
      </c>
      <c r="E7" s="315" t="s">
        <v>225</v>
      </c>
      <c r="F7" s="316" t="s">
        <v>149</v>
      </c>
      <c r="G7" s="317" t="s">
        <v>152</v>
      </c>
      <c r="H7" s="318" t="s">
        <v>150</v>
      </c>
      <c r="I7" s="319" t="s">
        <v>151</v>
      </c>
      <c r="J7" s="320" t="s">
        <v>20</v>
      </c>
      <c r="K7" s="66"/>
      <c r="L7" s="305" t="s">
        <v>172</v>
      </c>
      <c r="M7" s="305" t="s">
        <v>308</v>
      </c>
      <c r="N7" s="305" t="s">
        <v>308</v>
      </c>
      <c r="O7" s="305" t="s">
        <v>308</v>
      </c>
      <c r="P7" s="305" t="s">
        <v>308</v>
      </c>
      <c r="Q7" s="351" t="s">
        <v>296</v>
      </c>
      <c r="R7" s="351" t="s">
        <v>298</v>
      </c>
      <c r="S7" s="351" t="s">
        <v>10</v>
      </c>
    </row>
    <row r="8" spans="1:19" ht="12.75">
      <c r="A8" s="96"/>
      <c r="B8" s="76"/>
      <c r="C8" s="76"/>
      <c r="D8" s="76"/>
      <c r="E8" s="76"/>
      <c r="F8" s="77"/>
      <c r="G8" s="85"/>
      <c r="H8" s="82"/>
      <c r="I8" s="77"/>
      <c r="J8" s="321"/>
      <c r="K8" s="73"/>
      <c r="L8" s="484"/>
      <c r="M8" s="74"/>
      <c r="N8" s="74"/>
      <c r="O8" s="74"/>
      <c r="P8" s="74"/>
      <c r="Q8" s="231"/>
      <c r="R8" s="352"/>
      <c r="S8" s="352"/>
    </row>
    <row r="9" spans="1:19" ht="12.75">
      <c r="A9" s="96"/>
      <c r="B9" s="75" t="s">
        <v>14</v>
      </c>
      <c r="C9" s="75"/>
      <c r="D9" s="76" t="str">
        <f>'ea detail'!D9</f>
        <v>STSENAARIUM/ STSENAARNE PLAAN</v>
      </c>
      <c r="E9" s="76"/>
      <c r="F9" s="77">
        <f>'ea detail'!F9</f>
        <v>0</v>
      </c>
      <c r="G9" s="323">
        <f>'ea detail'!G9</f>
        <v>0</v>
      </c>
      <c r="H9" s="94">
        <f>'ea detail'!H9</f>
        <v>0</v>
      </c>
      <c r="I9" s="77">
        <f>'ea detail'!I9</f>
        <v>0</v>
      </c>
      <c r="J9" s="322" t="str">
        <f>'ea detail'!J9</f>
        <v>x</v>
      </c>
      <c r="K9" s="109"/>
      <c r="L9" s="356">
        <f>'ea detail'!L9</f>
        <v>0</v>
      </c>
      <c r="M9" s="306"/>
      <c r="N9" s="306"/>
      <c r="O9" s="306"/>
      <c r="P9" s="306"/>
      <c r="Q9" s="232">
        <f aca="true" t="shared" si="0" ref="Q9:Q14">SUM(L9:P9)</f>
        <v>0</v>
      </c>
      <c r="R9" s="353">
        <f>'ea detail'!Q9-'teg detail'!Q9</f>
        <v>0</v>
      </c>
      <c r="S9" s="353">
        <f>IF(I9=0,0,Q9/I9*100)</f>
        <v>0</v>
      </c>
    </row>
    <row r="10" spans="1:19" ht="12.75">
      <c r="A10" s="96"/>
      <c r="B10" s="75" t="s">
        <v>13</v>
      </c>
      <c r="C10" s="75"/>
      <c r="D10" s="76" t="str">
        <f>'ea detail'!D10</f>
        <v>ÕIGUSED</v>
      </c>
      <c r="E10" s="76"/>
      <c r="F10" s="77">
        <f>'ea detail'!F10</f>
        <v>0</v>
      </c>
      <c r="G10" s="323">
        <f>'ea detail'!G10</f>
        <v>0</v>
      </c>
      <c r="H10" s="94">
        <f>'ea detail'!H10</f>
        <v>0</v>
      </c>
      <c r="I10" s="77">
        <f>F10*H10</f>
        <v>0</v>
      </c>
      <c r="J10" s="322">
        <f>'ea detail'!J10</f>
        <v>0</v>
      </c>
      <c r="K10" s="109"/>
      <c r="L10" s="356">
        <f>'ea detail'!L10</f>
        <v>0</v>
      </c>
      <c r="M10" s="306"/>
      <c r="N10" s="306"/>
      <c r="O10" s="306"/>
      <c r="P10" s="306"/>
      <c r="Q10" s="232">
        <f t="shared" si="0"/>
        <v>0</v>
      </c>
      <c r="R10" s="353">
        <f>'ea detail'!Q10-'teg detail'!Q10</f>
        <v>0</v>
      </c>
      <c r="S10" s="353">
        <f aca="true" t="shared" si="1" ref="S10:S16">IF(I10=0,0,Q10/I10*100)</f>
        <v>0</v>
      </c>
    </row>
    <row r="11" spans="1:19" ht="12.75">
      <c r="A11" s="96"/>
      <c r="B11" s="75"/>
      <c r="C11" s="75"/>
      <c r="D11" s="76" t="str">
        <f>'ea detail'!D11</f>
        <v>KONSULTANDID, TOIMETAJAD</v>
      </c>
      <c r="E11" s="76"/>
      <c r="F11" s="77">
        <f>'ea detail'!F11</f>
        <v>0</v>
      </c>
      <c r="G11" s="323">
        <f>'ea detail'!G11</f>
        <v>0</v>
      </c>
      <c r="H11" s="94">
        <f>'ea detail'!H11</f>
        <v>0</v>
      </c>
      <c r="I11" s="77">
        <f>F11*H11</f>
        <v>0</v>
      </c>
      <c r="J11" s="322" t="str">
        <f>'ea detail'!J11</f>
        <v>x</v>
      </c>
      <c r="K11" s="109"/>
      <c r="L11" s="356">
        <f>'ea detail'!L11</f>
        <v>0</v>
      </c>
      <c r="M11" s="306"/>
      <c r="N11" s="306"/>
      <c r="O11" s="306"/>
      <c r="P11" s="306"/>
      <c r="Q11" s="232">
        <f>SUM(L11:P11)</f>
        <v>0</v>
      </c>
      <c r="R11" s="353">
        <f>'ea detail'!Q11-'teg detail'!Q11</f>
        <v>0</v>
      </c>
      <c r="S11" s="353">
        <f>IF(I11=0,0,Q11/I11*100)</f>
        <v>0</v>
      </c>
    </row>
    <row r="12" spans="1:19" ht="12.75">
      <c r="A12" s="96"/>
      <c r="B12" s="75"/>
      <c r="C12" s="75"/>
      <c r="D12" s="76" t="str">
        <f>'ea detail'!D12</f>
        <v>TÕLKETÖÖD</v>
      </c>
      <c r="E12" s="76"/>
      <c r="F12" s="77">
        <f>'ea detail'!F12</f>
        <v>0</v>
      </c>
      <c r="G12" s="323">
        <f>'ea detail'!G12</f>
        <v>0</v>
      </c>
      <c r="H12" s="94">
        <f>'ea detail'!H12</f>
        <v>0</v>
      </c>
      <c r="I12" s="77">
        <f>F12*H12</f>
        <v>0</v>
      </c>
      <c r="J12" s="322">
        <f>'ea detail'!J12</f>
        <v>0</v>
      </c>
      <c r="K12" s="109"/>
      <c r="L12" s="356">
        <f>'ea detail'!L12</f>
        <v>0</v>
      </c>
      <c r="M12" s="306"/>
      <c r="N12" s="306"/>
      <c r="O12" s="306"/>
      <c r="P12" s="306"/>
      <c r="Q12" s="232">
        <f>SUM(L12:P12)</f>
        <v>0</v>
      </c>
      <c r="R12" s="353">
        <f>'ea detail'!Q12-'teg detail'!Q12</f>
        <v>0</v>
      </c>
      <c r="S12" s="353">
        <f>IF(I12=0,0,Q12/I12*100)</f>
        <v>0</v>
      </c>
    </row>
    <row r="13" spans="1:19" ht="12.75">
      <c r="A13" s="96"/>
      <c r="B13" s="75" t="s">
        <v>231</v>
      </c>
      <c r="C13" s="75"/>
      <c r="D13" s="76" t="str">
        <f>'ea detail'!D13</f>
        <v>TRÜKK JA PALJUNDUS</v>
      </c>
      <c r="E13" s="76"/>
      <c r="F13" s="77">
        <f>'ea detail'!F13</f>
        <v>0</v>
      </c>
      <c r="G13" s="323">
        <f>'ea detail'!G13</f>
        <v>0</v>
      </c>
      <c r="H13" s="94">
        <f>'ea detail'!H13</f>
        <v>0</v>
      </c>
      <c r="I13" s="77">
        <f>F13*H13</f>
        <v>0</v>
      </c>
      <c r="J13" s="322">
        <f>'ea detail'!J13</f>
        <v>0</v>
      </c>
      <c r="K13" s="109"/>
      <c r="L13" s="356">
        <f>'ea detail'!L13</f>
        <v>0</v>
      </c>
      <c r="M13" s="306"/>
      <c r="N13" s="306"/>
      <c r="O13" s="306"/>
      <c r="P13" s="306"/>
      <c r="Q13" s="232">
        <f t="shared" si="0"/>
        <v>0</v>
      </c>
      <c r="R13" s="353">
        <f>'ea detail'!Q13-'teg detail'!Q13</f>
        <v>0</v>
      </c>
      <c r="S13" s="353">
        <f t="shared" si="1"/>
        <v>0</v>
      </c>
    </row>
    <row r="14" spans="1:19" ht="12.75">
      <c r="A14" s="96"/>
      <c r="B14" s="75" t="s">
        <v>17</v>
      </c>
      <c r="C14" s="76"/>
      <c r="D14" s="76" t="str">
        <f>'ea detail'!D14</f>
        <v>MUUD KULUD</v>
      </c>
      <c r="E14" s="76"/>
      <c r="F14" s="77">
        <f>'ea detail'!F14</f>
        <v>0</v>
      </c>
      <c r="G14" s="323">
        <f>'ea detail'!G14</f>
        <v>0</v>
      </c>
      <c r="H14" s="94">
        <f>'ea detail'!H14</f>
        <v>0</v>
      </c>
      <c r="I14" s="77">
        <f>F14*H14</f>
        <v>0</v>
      </c>
      <c r="J14" s="322">
        <f>'ea detail'!J14</f>
        <v>0</v>
      </c>
      <c r="K14" s="109"/>
      <c r="L14" s="356">
        <f>'ea detail'!L14</f>
        <v>0</v>
      </c>
      <c r="M14" s="306"/>
      <c r="N14" s="306"/>
      <c r="O14" s="306"/>
      <c r="P14" s="306"/>
      <c r="Q14" s="232">
        <f t="shared" si="0"/>
        <v>0</v>
      </c>
      <c r="R14" s="353">
        <f>'ea detail'!Q14-'teg detail'!Q14</f>
        <v>0</v>
      </c>
      <c r="S14" s="353">
        <f t="shared" si="1"/>
        <v>0</v>
      </c>
    </row>
    <row r="15" spans="1:19" ht="12.75">
      <c r="A15" s="96"/>
      <c r="B15" s="75"/>
      <c r="C15" s="76"/>
      <c r="D15" s="76"/>
      <c r="E15" s="76"/>
      <c r="F15" s="77"/>
      <c r="G15" s="85"/>
      <c r="H15" s="82"/>
      <c r="I15" s="77"/>
      <c r="J15" s="321"/>
      <c r="K15" s="109"/>
      <c r="L15" s="232"/>
      <c r="M15" s="118"/>
      <c r="N15" s="118"/>
      <c r="O15" s="118"/>
      <c r="P15" s="118"/>
      <c r="Q15" s="232"/>
      <c r="R15" s="352"/>
      <c r="S15" s="352"/>
    </row>
    <row r="16" spans="1:19" ht="12.75">
      <c r="A16" s="96"/>
      <c r="B16" s="91" t="s">
        <v>233</v>
      </c>
      <c r="C16" s="91"/>
      <c r="D16" s="92" t="s">
        <v>234</v>
      </c>
      <c r="E16" s="92"/>
      <c r="F16" s="77"/>
      <c r="G16" s="85"/>
      <c r="H16" s="325"/>
      <c r="I16" s="326">
        <f>SUM(I9:I14)</f>
        <v>0</v>
      </c>
      <c r="J16" s="321"/>
      <c r="K16" s="109"/>
      <c r="L16" s="81">
        <f>SUM(L9:L14)</f>
        <v>0</v>
      </c>
      <c r="M16" s="81">
        <f>SUM(M9:M14)</f>
        <v>0</v>
      </c>
      <c r="N16" s="81">
        <f>SUM(N9:N14)</f>
        <v>0</v>
      </c>
      <c r="O16" s="81">
        <f>SUM(O9:O14)</f>
        <v>0</v>
      </c>
      <c r="P16" s="81">
        <f>SUM(P9:P14)</f>
        <v>0</v>
      </c>
      <c r="Q16" s="354">
        <f>SUM(L16:P16)</f>
        <v>0</v>
      </c>
      <c r="R16" s="355">
        <f>'ea detail'!Q16-'teg detail'!Q16</f>
        <v>0</v>
      </c>
      <c r="S16" s="355">
        <f t="shared" si="1"/>
        <v>0</v>
      </c>
    </row>
    <row r="17" spans="1:19" ht="12.75">
      <c r="A17" s="96"/>
      <c r="B17" s="76"/>
      <c r="C17" s="76"/>
      <c r="D17" s="76"/>
      <c r="E17" s="76"/>
      <c r="F17" s="77"/>
      <c r="G17" s="85"/>
      <c r="H17" s="82"/>
      <c r="I17" s="77"/>
      <c r="J17" s="321"/>
      <c r="K17" s="109"/>
      <c r="L17" s="118"/>
      <c r="M17" s="118"/>
      <c r="N17" s="118"/>
      <c r="O17" s="118"/>
      <c r="P17" s="118"/>
      <c r="Q17" s="232"/>
      <c r="R17" s="352"/>
      <c r="S17" s="352"/>
    </row>
    <row r="18" spans="1:19" ht="12.75">
      <c r="A18" s="313">
        <f>'ea detail'!A18</f>
        <v>2</v>
      </c>
      <c r="B18" s="314" t="s">
        <v>15</v>
      </c>
      <c r="C18" s="314"/>
      <c r="D18" s="315" t="s">
        <v>256</v>
      </c>
      <c r="E18" s="327"/>
      <c r="F18" s="316" t="s">
        <v>149</v>
      </c>
      <c r="G18" s="317" t="s">
        <v>148</v>
      </c>
      <c r="H18" s="318" t="s">
        <v>150</v>
      </c>
      <c r="I18" s="319" t="s">
        <v>151</v>
      </c>
      <c r="J18" s="320" t="s">
        <v>20</v>
      </c>
      <c r="K18" s="109"/>
      <c r="L18" s="396" t="str">
        <f aca="true" t="shared" si="2" ref="L18:Q18">L7</f>
        <v>Arendus</v>
      </c>
      <c r="M18" s="396" t="str">
        <f t="shared" si="2"/>
        <v>daatum</v>
      </c>
      <c r="N18" s="396" t="str">
        <f t="shared" si="2"/>
        <v>daatum</v>
      </c>
      <c r="O18" s="396" t="str">
        <f t="shared" si="2"/>
        <v>daatum</v>
      </c>
      <c r="P18" s="396" t="str">
        <f t="shared" si="2"/>
        <v>daatum</v>
      </c>
      <c r="Q18" s="351" t="str">
        <f t="shared" si="2"/>
        <v>kokku €</v>
      </c>
      <c r="R18" s="351" t="s">
        <v>298</v>
      </c>
      <c r="S18" s="351" t="s">
        <v>10</v>
      </c>
    </row>
    <row r="19" spans="1:19" ht="12.75">
      <c r="A19" s="96"/>
      <c r="B19" s="76"/>
      <c r="C19" s="76"/>
      <c r="D19" s="76"/>
      <c r="E19" s="76"/>
      <c r="F19" s="77"/>
      <c r="G19" s="85"/>
      <c r="H19" s="82"/>
      <c r="I19" s="77"/>
      <c r="J19" s="321"/>
      <c r="K19" s="109"/>
      <c r="L19" s="232"/>
      <c r="M19" s="118"/>
      <c r="N19" s="118"/>
      <c r="O19" s="118"/>
      <c r="P19" s="118"/>
      <c r="Q19" s="232"/>
      <c r="R19" s="352"/>
      <c r="S19" s="352"/>
    </row>
    <row r="20" spans="1:19" ht="12.75">
      <c r="A20" s="96"/>
      <c r="B20" s="97" t="s">
        <v>105</v>
      </c>
      <c r="C20" s="97"/>
      <c r="D20" s="76" t="str">
        <f>'ea detail'!D20</f>
        <v>PRODUTSENT</v>
      </c>
      <c r="E20" s="76"/>
      <c r="F20" s="77">
        <f>'ea detail'!F20</f>
        <v>0</v>
      </c>
      <c r="G20" s="323">
        <f>'ea detail'!G20</f>
        <v>0</v>
      </c>
      <c r="H20" s="94">
        <f>'ea detail'!H20</f>
        <v>0</v>
      </c>
      <c r="I20" s="77">
        <f aca="true" t="shared" si="3" ref="I20:I25">F20*H20</f>
        <v>0</v>
      </c>
      <c r="J20" s="322" t="str">
        <f>'ea detail'!J20</f>
        <v>x</v>
      </c>
      <c r="K20" s="109"/>
      <c r="L20" s="356">
        <f>'ea detail'!L20</f>
        <v>0</v>
      </c>
      <c r="M20" s="306"/>
      <c r="N20" s="306"/>
      <c r="O20" s="306"/>
      <c r="P20" s="306"/>
      <c r="Q20" s="232">
        <f aca="true" t="shared" si="4" ref="Q20:Q25">SUM(L20:P20)</f>
        <v>0</v>
      </c>
      <c r="R20" s="353">
        <f>'ea detail'!Q20-'teg detail'!Q20</f>
        <v>0</v>
      </c>
      <c r="S20" s="353">
        <f aca="true" t="shared" si="5" ref="S20:S25">IF(I20=0,0,Q20/I20*100)</f>
        <v>0</v>
      </c>
    </row>
    <row r="21" spans="1:19" ht="12.75">
      <c r="A21" s="96"/>
      <c r="B21" s="97" t="s">
        <v>106</v>
      </c>
      <c r="C21" s="97"/>
      <c r="D21" s="76" t="str">
        <f>'ea detail'!D21</f>
        <v>KAASPRODUTSENT</v>
      </c>
      <c r="E21" s="76"/>
      <c r="F21" s="77">
        <f>'ea detail'!F21</f>
        <v>0</v>
      </c>
      <c r="G21" s="323">
        <f>'ea detail'!G21</f>
        <v>0</v>
      </c>
      <c r="H21" s="94">
        <f>'ea detail'!H21</f>
        <v>0</v>
      </c>
      <c r="I21" s="77">
        <f t="shared" si="3"/>
        <v>0</v>
      </c>
      <c r="J21" s="322" t="str">
        <f>'ea detail'!J21</f>
        <v>x</v>
      </c>
      <c r="K21" s="109"/>
      <c r="L21" s="356">
        <f>'ea detail'!L21</f>
        <v>0</v>
      </c>
      <c r="M21" s="306"/>
      <c r="N21" s="306"/>
      <c r="O21" s="306"/>
      <c r="P21" s="306"/>
      <c r="Q21" s="232">
        <f t="shared" si="4"/>
        <v>0</v>
      </c>
      <c r="R21" s="353">
        <f>'ea detail'!Q21-'teg detail'!Q21</f>
        <v>0</v>
      </c>
      <c r="S21" s="353">
        <f t="shared" si="5"/>
        <v>0</v>
      </c>
    </row>
    <row r="22" spans="1:19" ht="12.75">
      <c r="A22" s="96"/>
      <c r="B22" s="75" t="s">
        <v>195</v>
      </c>
      <c r="C22" s="75"/>
      <c r="D22" s="76" t="str">
        <f>'ea detail'!D22</f>
        <v>TEGEVPRODUTSENT</v>
      </c>
      <c r="E22" s="76"/>
      <c r="F22" s="77">
        <f>'ea detail'!F22</f>
        <v>0</v>
      </c>
      <c r="G22" s="323">
        <f>'ea detail'!G22</f>
        <v>0</v>
      </c>
      <c r="H22" s="94">
        <f>'ea detail'!H22</f>
        <v>0</v>
      </c>
      <c r="I22" s="77">
        <f t="shared" si="3"/>
        <v>0</v>
      </c>
      <c r="J22" s="322" t="str">
        <f>'ea detail'!J22</f>
        <v>x</v>
      </c>
      <c r="K22" s="109"/>
      <c r="L22" s="356">
        <f>'ea detail'!L22</f>
        <v>0</v>
      </c>
      <c r="M22" s="306"/>
      <c r="N22" s="306"/>
      <c r="O22" s="306"/>
      <c r="P22" s="306"/>
      <c r="Q22" s="232">
        <f t="shared" si="4"/>
        <v>0</v>
      </c>
      <c r="R22" s="353">
        <f>'ea detail'!Q22-'teg detail'!Q22</f>
        <v>0</v>
      </c>
      <c r="S22" s="353">
        <f t="shared" si="5"/>
        <v>0</v>
      </c>
    </row>
    <row r="23" spans="1:19" ht="12.75">
      <c r="A23" s="96"/>
      <c r="B23" s="75" t="s">
        <v>12</v>
      </c>
      <c r="C23" s="75"/>
      <c r="D23" s="76" t="str">
        <f>'ea detail'!D23</f>
        <v>REžISSÖÖR (töö)</v>
      </c>
      <c r="E23" s="76"/>
      <c r="F23" s="77">
        <f>'ea detail'!F23</f>
        <v>0</v>
      </c>
      <c r="G23" s="323">
        <f>'ea detail'!G23</f>
        <v>0</v>
      </c>
      <c r="H23" s="94">
        <f>'ea detail'!H23</f>
        <v>0</v>
      </c>
      <c r="I23" s="77">
        <f t="shared" si="3"/>
        <v>0</v>
      </c>
      <c r="J23" s="322" t="str">
        <f>'ea detail'!J23</f>
        <v>x</v>
      </c>
      <c r="K23" s="219"/>
      <c r="L23" s="356">
        <f>'ea detail'!L23</f>
        <v>0</v>
      </c>
      <c r="M23" s="306"/>
      <c r="N23" s="306"/>
      <c r="O23" s="306"/>
      <c r="P23" s="306"/>
      <c r="Q23" s="232">
        <f t="shared" si="4"/>
        <v>0</v>
      </c>
      <c r="R23" s="353">
        <f>'ea detail'!Q23-'teg detail'!Q23</f>
        <v>0</v>
      </c>
      <c r="S23" s="353">
        <f t="shared" si="5"/>
        <v>0</v>
      </c>
    </row>
    <row r="24" spans="1:19" ht="12.75">
      <c r="A24" s="96"/>
      <c r="B24" s="75"/>
      <c r="C24" s="75"/>
      <c r="D24" s="76" t="str">
        <f>'ea detail'!D24</f>
        <v>REžISSÖÖR (õigused)</v>
      </c>
      <c r="E24" s="76"/>
      <c r="F24" s="77">
        <f>'ea detail'!F24</f>
        <v>0</v>
      </c>
      <c r="G24" s="323">
        <f>'ea detail'!G24</f>
        <v>0</v>
      </c>
      <c r="H24" s="94">
        <f>'ea detail'!H24</f>
        <v>0</v>
      </c>
      <c r="I24" s="77">
        <f t="shared" si="3"/>
        <v>0</v>
      </c>
      <c r="J24" s="322">
        <f>'ea detail'!J24</f>
        <v>0</v>
      </c>
      <c r="K24" s="219"/>
      <c r="L24" s="356">
        <f>'ea detail'!L24</f>
        <v>0</v>
      </c>
      <c r="M24" s="306"/>
      <c r="N24" s="306"/>
      <c r="O24" s="306"/>
      <c r="P24" s="306"/>
      <c r="Q24" s="232">
        <f t="shared" si="4"/>
        <v>0</v>
      </c>
      <c r="R24" s="353">
        <f>'ea detail'!Q24-'teg detail'!Q24</f>
        <v>0</v>
      </c>
      <c r="S24" s="353">
        <f t="shared" si="5"/>
        <v>0</v>
      </c>
    </row>
    <row r="25" spans="1:19" ht="12.75">
      <c r="A25" s="96"/>
      <c r="B25" s="75" t="s">
        <v>17</v>
      </c>
      <c r="C25" s="75"/>
      <c r="D25" s="76" t="str">
        <f>'ea detail'!D25</f>
        <v>MUUD</v>
      </c>
      <c r="E25" s="76"/>
      <c r="F25" s="77">
        <f>'ea detail'!F25</f>
        <v>0</v>
      </c>
      <c r="G25" s="323">
        <f>'ea detail'!G25</f>
        <v>0</v>
      </c>
      <c r="H25" s="94">
        <f>'ea detail'!H25</f>
        <v>0</v>
      </c>
      <c r="I25" s="77">
        <f t="shared" si="3"/>
        <v>0</v>
      </c>
      <c r="J25" s="322">
        <f>'ea detail'!J25</f>
        <v>0</v>
      </c>
      <c r="K25" s="109"/>
      <c r="L25" s="356">
        <f>'ea detail'!L25</f>
        <v>0</v>
      </c>
      <c r="M25" s="306"/>
      <c r="N25" s="306"/>
      <c r="O25" s="306"/>
      <c r="P25" s="306"/>
      <c r="Q25" s="232">
        <f t="shared" si="4"/>
        <v>0</v>
      </c>
      <c r="R25" s="353">
        <f>'ea detail'!Q25-'teg detail'!Q25</f>
        <v>0</v>
      </c>
      <c r="S25" s="353">
        <f t="shared" si="5"/>
        <v>0</v>
      </c>
    </row>
    <row r="26" spans="1:19" ht="12.75">
      <c r="A26" s="96"/>
      <c r="B26" s="76"/>
      <c r="C26" s="76"/>
      <c r="D26" s="76"/>
      <c r="E26" s="76"/>
      <c r="F26" s="77"/>
      <c r="G26" s="85"/>
      <c r="H26" s="82"/>
      <c r="I26" s="77"/>
      <c r="J26" s="321"/>
      <c r="K26" s="109"/>
      <c r="L26" s="232"/>
      <c r="M26" s="118"/>
      <c r="N26" s="118"/>
      <c r="O26" s="118"/>
      <c r="P26" s="118"/>
      <c r="Q26" s="232"/>
      <c r="R26" s="352"/>
      <c r="S26" s="352"/>
    </row>
    <row r="27" spans="1:19" ht="12.75">
      <c r="A27" s="96"/>
      <c r="B27" s="91" t="s">
        <v>18</v>
      </c>
      <c r="C27" s="91"/>
      <c r="D27" s="92" t="s">
        <v>110</v>
      </c>
      <c r="E27" s="92"/>
      <c r="F27" s="77"/>
      <c r="G27" s="85"/>
      <c r="H27" s="82"/>
      <c r="I27" s="90">
        <f>SUM(I20:I26)</f>
        <v>0</v>
      </c>
      <c r="J27" s="321"/>
      <c r="K27" s="109"/>
      <c r="L27" s="83">
        <f>SUM(L20:L26)</f>
        <v>0</v>
      </c>
      <c r="M27" s="83">
        <f>SUM(M20:M26)</f>
        <v>0</v>
      </c>
      <c r="N27" s="83">
        <f>SUM(N20:N26)</f>
        <v>0</v>
      </c>
      <c r="O27" s="83">
        <f>SUM(O20:O26)</f>
        <v>0</v>
      </c>
      <c r="P27" s="83">
        <f>SUM(P20:P26)</f>
        <v>0</v>
      </c>
      <c r="Q27" s="354">
        <f>SUM(L27:P27)</f>
        <v>0</v>
      </c>
      <c r="R27" s="355">
        <f>'ea detail'!Q27-'teg detail'!Q27</f>
        <v>0</v>
      </c>
      <c r="S27" s="355">
        <f>IF(I27=0,0,Q27/I27*100)</f>
        <v>0</v>
      </c>
    </row>
    <row r="28" spans="1:19" ht="12.75">
      <c r="A28" s="96"/>
      <c r="B28" s="328" t="s">
        <v>250</v>
      </c>
      <c r="C28" s="328"/>
      <c r="D28" s="328" t="s">
        <v>111</v>
      </c>
      <c r="E28" s="75"/>
      <c r="F28" s="77"/>
      <c r="G28" s="85"/>
      <c r="H28" s="82"/>
      <c r="I28" s="77"/>
      <c r="J28" s="321"/>
      <c r="K28" s="109"/>
      <c r="L28" s="118"/>
      <c r="M28" s="118"/>
      <c r="N28" s="118"/>
      <c r="O28" s="118"/>
      <c r="P28" s="118"/>
      <c r="Q28" s="232"/>
      <c r="R28" s="352"/>
      <c r="S28" s="352"/>
    </row>
    <row r="29" spans="1:19" ht="12.75">
      <c r="A29" s="313">
        <f>'ea detail'!A29</f>
        <v>3</v>
      </c>
      <c r="B29" s="59" t="s">
        <v>15</v>
      </c>
      <c r="C29" s="59"/>
      <c r="D29" s="60" t="s">
        <v>277</v>
      </c>
      <c r="E29" s="110"/>
      <c r="F29" s="61" t="s">
        <v>149</v>
      </c>
      <c r="G29" s="62" t="s">
        <v>148</v>
      </c>
      <c r="H29" s="64" t="s">
        <v>150</v>
      </c>
      <c r="I29" s="64" t="s">
        <v>151</v>
      </c>
      <c r="J29" s="65" t="s">
        <v>20</v>
      </c>
      <c r="K29" s="109"/>
      <c r="L29" s="396" t="str">
        <f aca="true" t="shared" si="6" ref="L29:Q29">L7</f>
        <v>Arendus</v>
      </c>
      <c r="M29" s="396" t="str">
        <f t="shared" si="6"/>
        <v>daatum</v>
      </c>
      <c r="N29" s="396" t="str">
        <f t="shared" si="6"/>
        <v>daatum</v>
      </c>
      <c r="O29" s="396" t="str">
        <f t="shared" si="6"/>
        <v>daatum</v>
      </c>
      <c r="P29" s="396" t="str">
        <f t="shared" si="6"/>
        <v>daatum</v>
      </c>
      <c r="Q29" s="351" t="str">
        <f t="shared" si="6"/>
        <v>kokku €</v>
      </c>
      <c r="R29" s="351" t="s">
        <v>298</v>
      </c>
      <c r="S29" s="351" t="s">
        <v>10</v>
      </c>
    </row>
    <row r="30" spans="1:19" ht="12.75">
      <c r="A30" s="68"/>
      <c r="B30" s="84"/>
      <c r="C30" s="84"/>
      <c r="D30" s="84"/>
      <c r="E30" s="78"/>
      <c r="F30" s="70"/>
      <c r="G30" s="71"/>
      <c r="H30" s="77"/>
      <c r="I30" s="70"/>
      <c r="J30" s="72"/>
      <c r="K30" s="109"/>
      <c r="L30" s="232"/>
      <c r="M30" s="118"/>
      <c r="N30" s="118"/>
      <c r="O30" s="118"/>
      <c r="P30" s="118"/>
      <c r="Q30" s="232"/>
      <c r="R30" s="352"/>
      <c r="S30" s="352"/>
    </row>
    <row r="31" spans="1:19" ht="12.75">
      <c r="A31" s="68"/>
      <c r="B31" s="84"/>
      <c r="C31" s="84"/>
      <c r="D31" s="69" t="str">
        <f>'ea detail'!D31</f>
        <v>NÄITLEJAD</v>
      </c>
      <c r="E31" s="223"/>
      <c r="F31" s="77">
        <f>'ea detail'!F31</f>
        <v>0</v>
      </c>
      <c r="G31" s="323">
        <f>'ea detail'!G31</f>
        <v>0</v>
      </c>
      <c r="H31" s="94">
        <f>'ea detail'!H31</f>
        <v>0</v>
      </c>
      <c r="I31" s="77">
        <f>F31*H31</f>
        <v>0</v>
      </c>
      <c r="J31" s="322" t="str">
        <f>'ea detail'!J31</f>
        <v>x</v>
      </c>
      <c r="K31" s="109"/>
      <c r="L31" s="356">
        <f>'ea detail'!L31</f>
        <v>0</v>
      </c>
      <c r="M31" s="306"/>
      <c r="N31" s="306"/>
      <c r="O31" s="306"/>
      <c r="P31" s="306"/>
      <c r="Q31" s="232">
        <f>SUM(L31:P31)</f>
        <v>0</v>
      </c>
      <c r="R31" s="353">
        <f>'ea detail'!Q31-'teg detail'!Q31</f>
        <v>0</v>
      </c>
      <c r="S31" s="353">
        <f>IF(I31=0,0,Q31/I31*100)</f>
        <v>0</v>
      </c>
    </row>
    <row r="32" spans="1:19" ht="12.75">
      <c r="A32" s="68"/>
      <c r="B32" s="84"/>
      <c r="C32" s="84"/>
      <c r="D32" s="69" t="str">
        <f>'ea detail'!D32</f>
        <v>CASTING, AGENTUURITASUD</v>
      </c>
      <c r="E32" s="223"/>
      <c r="F32" s="77">
        <f>'ea detail'!F32</f>
        <v>0</v>
      </c>
      <c r="G32" s="323">
        <f>'ea detail'!G32</f>
        <v>0</v>
      </c>
      <c r="H32" s="94">
        <f>'ea detail'!H32</f>
        <v>0</v>
      </c>
      <c r="I32" s="77">
        <f>F32*H32</f>
        <v>0</v>
      </c>
      <c r="J32" s="322">
        <f>'ea detail'!J32</f>
        <v>0</v>
      </c>
      <c r="K32" s="109"/>
      <c r="L32" s="356">
        <f>'ea detail'!L32</f>
        <v>0</v>
      </c>
      <c r="M32" s="306"/>
      <c r="N32" s="306"/>
      <c r="O32" s="306"/>
      <c r="P32" s="306"/>
      <c r="Q32" s="232">
        <f>SUM(L32:P32)</f>
        <v>0</v>
      </c>
      <c r="R32" s="353">
        <f>'ea detail'!Q32-'teg detail'!Q32</f>
        <v>0</v>
      </c>
      <c r="S32" s="353">
        <f>IF(I32=0,0,Q32/I32*100)</f>
        <v>0</v>
      </c>
    </row>
    <row r="33" spans="1:19" ht="12.75">
      <c r="A33" s="68"/>
      <c r="B33" s="84"/>
      <c r="C33" s="84"/>
      <c r="D33" s="69" t="str">
        <f>'ea detail'!D33</f>
        <v>PROOVISAALI RENT</v>
      </c>
      <c r="E33" s="223"/>
      <c r="F33" s="77">
        <f>'ea detail'!F33</f>
        <v>0</v>
      </c>
      <c r="G33" s="323">
        <f>'ea detail'!G33</f>
        <v>0</v>
      </c>
      <c r="H33" s="94">
        <f>'ea detail'!H33</f>
        <v>0</v>
      </c>
      <c r="I33" s="77">
        <f>F33*H33</f>
        <v>0</v>
      </c>
      <c r="J33" s="322">
        <f>'ea detail'!J33</f>
        <v>0</v>
      </c>
      <c r="K33" s="109"/>
      <c r="L33" s="356">
        <f>'ea detail'!L33</f>
        <v>0</v>
      </c>
      <c r="M33" s="306"/>
      <c r="N33" s="306"/>
      <c r="O33" s="306"/>
      <c r="P33" s="306"/>
      <c r="Q33" s="232">
        <f>SUM(L33:P33)</f>
        <v>0</v>
      </c>
      <c r="R33" s="353">
        <f>'ea detail'!Q33-'teg detail'!Q33</f>
        <v>0</v>
      </c>
      <c r="S33" s="353">
        <f>IF(I33=0,0,Q33/I33*100)</f>
        <v>0</v>
      </c>
    </row>
    <row r="34" spans="1:19" ht="12.75">
      <c r="A34" s="68"/>
      <c r="B34" s="84"/>
      <c r="C34" s="84"/>
      <c r="D34" s="69" t="str">
        <f>'ea detail'!D34</f>
        <v>PROOVITEHNIKA RENT</v>
      </c>
      <c r="E34" s="223"/>
      <c r="F34" s="77">
        <f>'ea detail'!F34</f>
        <v>0</v>
      </c>
      <c r="G34" s="323">
        <f>'ea detail'!G34</f>
        <v>0</v>
      </c>
      <c r="H34" s="94">
        <f>'ea detail'!H34</f>
        <v>0</v>
      </c>
      <c r="I34" s="77">
        <f>F34*H34</f>
        <v>0</v>
      </c>
      <c r="J34" s="322">
        <f>'ea detail'!J34</f>
        <v>0</v>
      </c>
      <c r="K34" s="109"/>
      <c r="L34" s="356">
        <f>'ea detail'!L34</f>
        <v>0</v>
      </c>
      <c r="M34" s="306"/>
      <c r="N34" s="306"/>
      <c r="O34" s="306"/>
      <c r="P34" s="306"/>
      <c r="Q34" s="232">
        <f>SUM(L34:P34)</f>
        <v>0</v>
      </c>
      <c r="R34" s="353">
        <f>'ea detail'!Q34-'teg detail'!Q34</f>
        <v>0</v>
      </c>
      <c r="S34" s="353">
        <f>IF(I34=0,0,Q34/I34*100)</f>
        <v>0</v>
      </c>
    </row>
    <row r="35" spans="1:19" ht="12.75">
      <c r="A35" s="68"/>
      <c r="B35" s="84"/>
      <c r="C35" s="84"/>
      <c r="D35" s="69" t="str">
        <f>'ea detail'!D35</f>
        <v>MUUD KULUD</v>
      </c>
      <c r="E35" s="223"/>
      <c r="F35" s="77">
        <f>'ea detail'!F35</f>
        <v>0</v>
      </c>
      <c r="G35" s="323">
        <f>'ea detail'!G35</f>
        <v>0</v>
      </c>
      <c r="H35" s="94">
        <f>'ea detail'!H35</f>
        <v>0</v>
      </c>
      <c r="I35" s="77">
        <f>F35*H35</f>
        <v>0</v>
      </c>
      <c r="J35" s="322">
        <f>'ea detail'!J35</f>
        <v>0</v>
      </c>
      <c r="K35" s="109"/>
      <c r="L35" s="356">
        <f>'ea detail'!L35</f>
        <v>0</v>
      </c>
      <c r="M35" s="306"/>
      <c r="N35" s="306"/>
      <c r="O35" s="306"/>
      <c r="P35" s="306"/>
      <c r="Q35" s="232">
        <f>SUM(L35:P35)</f>
        <v>0</v>
      </c>
      <c r="R35" s="353">
        <f>'ea detail'!Q35-'teg detail'!Q35</f>
        <v>0</v>
      </c>
      <c r="S35" s="353">
        <f>IF(I35=0,0,Q35/I35*100)</f>
        <v>0</v>
      </c>
    </row>
    <row r="36" spans="1:19" ht="12.75">
      <c r="A36" s="68"/>
      <c r="B36" s="84"/>
      <c r="C36" s="84"/>
      <c r="D36" s="84"/>
      <c r="E36" s="78"/>
      <c r="F36" s="77"/>
      <c r="G36" s="323"/>
      <c r="H36" s="94"/>
      <c r="I36" s="77"/>
      <c r="J36" s="322"/>
      <c r="K36" s="109"/>
      <c r="L36" s="232"/>
      <c r="M36" s="118"/>
      <c r="N36" s="118"/>
      <c r="O36" s="118"/>
      <c r="P36" s="118"/>
      <c r="Q36" s="232"/>
      <c r="R36" s="352"/>
      <c r="S36" s="352"/>
    </row>
    <row r="37" spans="1:19" ht="12.75">
      <c r="A37" s="68"/>
      <c r="B37" s="84"/>
      <c r="C37" s="84"/>
      <c r="D37" s="80" t="s">
        <v>279</v>
      </c>
      <c r="E37" s="78"/>
      <c r="F37" s="77"/>
      <c r="G37" s="323"/>
      <c r="H37" s="94"/>
      <c r="I37" s="392">
        <f>SUM(I31:I36)</f>
        <v>0</v>
      </c>
      <c r="J37" s="322">
        <f>'ea detail'!J37</f>
        <v>0</v>
      </c>
      <c r="K37" s="109"/>
      <c r="L37" s="83">
        <f>SUM(L31:L36)</f>
        <v>0</v>
      </c>
      <c r="M37" s="83">
        <f>SUM(M31:M36)</f>
        <v>0</v>
      </c>
      <c r="N37" s="83">
        <f>SUM(N31:N36)</f>
        <v>0</v>
      </c>
      <c r="O37" s="83">
        <f>SUM(O31:O36)</f>
        <v>0</v>
      </c>
      <c r="P37" s="83">
        <f>SUM(P31:P36)</f>
        <v>0</v>
      </c>
      <c r="Q37" s="354">
        <f>SUM(L37:P37)</f>
        <v>0</v>
      </c>
      <c r="R37" s="355">
        <f>'ea detail'!Q37-'teg detail'!Q37</f>
        <v>0</v>
      </c>
      <c r="S37" s="355">
        <f>IF(I37=0,0,Q37/I37*100)</f>
        <v>0</v>
      </c>
    </row>
    <row r="38" spans="1:19" ht="12.75">
      <c r="A38" s="68"/>
      <c r="B38" s="78"/>
      <c r="C38" s="78"/>
      <c r="D38" s="84" t="s">
        <v>111</v>
      </c>
      <c r="E38" s="69"/>
      <c r="F38" s="70"/>
      <c r="G38" s="71"/>
      <c r="H38" s="70"/>
      <c r="I38" s="70"/>
      <c r="J38" s="72"/>
      <c r="K38" s="109"/>
      <c r="L38" s="118"/>
      <c r="M38" s="118"/>
      <c r="N38" s="118"/>
      <c r="O38" s="118"/>
      <c r="P38" s="118"/>
      <c r="Q38" s="232"/>
      <c r="R38" s="352"/>
      <c r="S38" s="352"/>
    </row>
    <row r="39" spans="1:19" ht="12.75">
      <c r="A39" s="313">
        <f>'ea detail'!A39</f>
        <v>4</v>
      </c>
      <c r="B39" s="314" t="s">
        <v>19</v>
      </c>
      <c r="C39" s="314"/>
      <c r="D39" s="315" t="s">
        <v>183</v>
      </c>
      <c r="E39" s="329"/>
      <c r="F39" s="316" t="s">
        <v>149</v>
      </c>
      <c r="G39" s="317" t="s">
        <v>148</v>
      </c>
      <c r="H39" s="318" t="s">
        <v>150</v>
      </c>
      <c r="I39" s="319" t="s">
        <v>151</v>
      </c>
      <c r="J39" s="320" t="s">
        <v>20</v>
      </c>
      <c r="K39" s="109"/>
      <c r="L39" s="396" t="str">
        <f aca="true" t="shared" si="7" ref="L39:Q39">L7</f>
        <v>Arendus</v>
      </c>
      <c r="M39" s="396" t="str">
        <f t="shared" si="7"/>
        <v>daatum</v>
      </c>
      <c r="N39" s="396" t="str">
        <f t="shared" si="7"/>
        <v>daatum</v>
      </c>
      <c r="O39" s="396" t="str">
        <f t="shared" si="7"/>
        <v>daatum</v>
      </c>
      <c r="P39" s="396" t="str">
        <f t="shared" si="7"/>
        <v>daatum</v>
      </c>
      <c r="Q39" s="351" t="str">
        <f t="shared" si="7"/>
        <v>kokku €</v>
      </c>
      <c r="R39" s="351" t="s">
        <v>298</v>
      </c>
      <c r="S39" s="351" t="s">
        <v>10</v>
      </c>
    </row>
    <row r="40" spans="1:19" ht="12.75">
      <c r="A40" s="96"/>
      <c r="B40" s="76"/>
      <c r="C40" s="76"/>
      <c r="D40" s="76"/>
      <c r="E40" s="76"/>
      <c r="F40" s="77"/>
      <c r="G40" s="85"/>
      <c r="H40" s="82"/>
      <c r="I40" s="77"/>
      <c r="J40" s="321"/>
      <c r="K40" s="109"/>
      <c r="L40" s="118"/>
      <c r="M40" s="118"/>
      <c r="N40" s="118"/>
      <c r="O40" s="118"/>
      <c r="P40" s="118"/>
      <c r="Q40" s="232"/>
      <c r="R40" s="352"/>
      <c r="S40" s="352"/>
    </row>
    <row r="41" spans="1:19" ht="12.75">
      <c r="A41" s="96"/>
      <c r="B41" s="75" t="s">
        <v>197</v>
      </c>
      <c r="C41" s="75"/>
      <c r="D41" s="76" t="str">
        <f>'ea detail'!D41</f>
        <v> TOOTMISJUHT</v>
      </c>
      <c r="E41" s="76"/>
      <c r="F41" s="77">
        <f>'ea detail'!F41</f>
        <v>0</v>
      </c>
      <c r="G41" s="323">
        <f>'ea detail'!G41</f>
        <v>0</v>
      </c>
      <c r="H41" s="94">
        <f>'ea detail'!H41</f>
        <v>0</v>
      </c>
      <c r="I41" s="77">
        <f>F41*H41</f>
        <v>0</v>
      </c>
      <c r="J41" s="322" t="str">
        <f>'ea detail'!J41</f>
        <v>x</v>
      </c>
      <c r="K41" s="109"/>
      <c r="L41" s="356">
        <f>'ea detail'!L41</f>
        <v>0</v>
      </c>
      <c r="M41" s="306"/>
      <c r="N41" s="306"/>
      <c r="O41" s="306"/>
      <c r="P41" s="306"/>
      <c r="Q41" s="232">
        <f>SUM(L41:P41)</f>
        <v>0</v>
      </c>
      <c r="R41" s="353">
        <f>'ea detail'!Q41-'teg detail'!Q41</f>
        <v>0</v>
      </c>
      <c r="S41" s="353">
        <f>IF(I41=0,0,Q41/I41*100)</f>
        <v>0</v>
      </c>
    </row>
    <row r="42" spans="1:19" ht="12.75">
      <c r="A42" s="96"/>
      <c r="B42" s="75" t="s">
        <v>21</v>
      </c>
      <c r="C42" s="75"/>
      <c r="D42" s="76" t="str">
        <f>'ea detail'!D42</f>
        <v>TOOTMISASSISTENT</v>
      </c>
      <c r="E42" s="76"/>
      <c r="F42" s="77">
        <f>'ea detail'!F42</f>
        <v>0</v>
      </c>
      <c r="G42" s="323">
        <f>'ea detail'!G42</f>
        <v>0</v>
      </c>
      <c r="H42" s="94">
        <f>'ea detail'!H42</f>
        <v>0</v>
      </c>
      <c r="I42" s="77">
        <f aca="true" t="shared" si="8" ref="I42:I54">F42*H42</f>
        <v>0</v>
      </c>
      <c r="J42" s="322" t="str">
        <f>'ea detail'!J42</f>
        <v>x</v>
      </c>
      <c r="K42" s="109"/>
      <c r="L42" s="356">
        <f>'ea detail'!L42</f>
        <v>0</v>
      </c>
      <c r="M42" s="306"/>
      <c r="N42" s="306"/>
      <c r="O42" s="306"/>
      <c r="P42" s="306"/>
      <c r="Q42" s="232">
        <f aca="true" t="shared" si="9" ref="Q42:Q54">SUM(L42:P42)</f>
        <v>0</v>
      </c>
      <c r="R42" s="353">
        <f>'ea detail'!Q42-'teg detail'!Q42</f>
        <v>0</v>
      </c>
      <c r="S42" s="353">
        <f aca="true" t="shared" si="10" ref="S42:S54">IF(I42=0,0,Q42/I42*100)</f>
        <v>0</v>
      </c>
    </row>
    <row r="43" spans="1:19" ht="12.75">
      <c r="A43" s="96"/>
      <c r="B43" s="75"/>
      <c r="C43" s="75"/>
      <c r="D43" s="76" t="str">
        <f>'ea detail'!D43</f>
        <v>RAAMATUPIDAJA</v>
      </c>
      <c r="E43" s="76"/>
      <c r="F43" s="77">
        <f>'ea detail'!F43</f>
        <v>0</v>
      </c>
      <c r="G43" s="323">
        <f>'ea detail'!G43</f>
        <v>0</v>
      </c>
      <c r="H43" s="94">
        <f>'ea detail'!H43</f>
        <v>0</v>
      </c>
      <c r="I43" s="77">
        <f t="shared" si="8"/>
        <v>0</v>
      </c>
      <c r="J43" s="322" t="str">
        <f>'ea detail'!J43</f>
        <v>x</v>
      </c>
      <c r="K43" s="109"/>
      <c r="L43" s="356">
        <f>'ea detail'!L43</f>
        <v>0</v>
      </c>
      <c r="M43" s="306"/>
      <c r="N43" s="306"/>
      <c r="O43" s="306"/>
      <c r="P43" s="306"/>
      <c r="Q43" s="232">
        <f t="shared" si="9"/>
        <v>0</v>
      </c>
      <c r="R43" s="353">
        <f>'ea detail'!Q43-'teg detail'!Q43</f>
        <v>0</v>
      </c>
      <c r="S43" s="353">
        <f t="shared" si="10"/>
        <v>0</v>
      </c>
    </row>
    <row r="44" spans="1:19" ht="12.75">
      <c r="A44" s="96"/>
      <c r="B44" s="75"/>
      <c r="C44" s="75"/>
      <c r="D44" s="76" t="str">
        <f>'ea detail'!D44</f>
        <v>REžISSÖÖRI ASSISTENT</v>
      </c>
      <c r="E44" s="76"/>
      <c r="F44" s="77">
        <f>'ea detail'!F44</f>
        <v>0</v>
      </c>
      <c r="G44" s="323">
        <f>'ea detail'!G44</f>
        <v>0</v>
      </c>
      <c r="H44" s="94">
        <f>'ea detail'!H44</f>
        <v>0</v>
      </c>
      <c r="I44" s="77">
        <f t="shared" si="8"/>
        <v>0</v>
      </c>
      <c r="J44" s="322" t="str">
        <f>'ea detail'!J44</f>
        <v>x</v>
      </c>
      <c r="K44" s="109"/>
      <c r="L44" s="356">
        <f>'ea detail'!L44</f>
        <v>0</v>
      </c>
      <c r="M44" s="306"/>
      <c r="N44" s="306"/>
      <c r="O44" s="306"/>
      <c r="P44" s="306"/>
      <c r="Q44" s="232">
        <f t="shared" si="9"/>
        <v>0</v>
      </c>
      <c r="R44" s="353">
        <f>'ea detail'!Q44-'teg detail'!Q44</f>
        <v>0</v>
      </c>
      <c r="S44" s="353">
        <f t="shared" si="10"/>
        <v>0</v>
      </c>
    </row>
    <row r="45" spans="1:19" ht="12.75">
      <c r="A45" s="96"/>
      <c r="B45" s="75"/>
      <c r="C45" s="75"/>
      <c r="D45" s="76" t="str">
        <f>'ea detail'!D45</f>
        <v>OPERAATOR (DoP)</v>
      </c>
      <c r="E45" s="76"/>
      <c r="F45" s="77">
        <f>'ea detail'!F45</f>
        <v>0</v>
      </c>
      <c r="G45" s="323">
        <f>'ea detail'!G45</f>
        <v>0</v>
      </c>
      <c r="H45" s="94">
        <f>'ea detail'!H45</f>
        <v>0</v>
      </c>
      <c r="I45" s="77">
        <f t="shared" si="8"/>
        <v>0</v>
      </c>
      <c r="J45" s="322" t="str">
        <f>'ea detail'!J45</f>
        <v>x</v>
      </c>
      <c r="K45" s="109"/>
      <c r="L45" s="356">
        <f>'ea detail'!L45</f>
        <v>0</v>
      </c>
      <c r="M45" s="306"/>
      <c r="N45" s="306"/>
      <c r="O45" s="306"/>
      <c r="P45" s="306"/>
      <c r="Q45" s="232">
        <f t="shared" si="9"/>
        <v>0</v>
      </c>
      <c r="R45" s="353">
        <f>'ea detail'!Q45-'teg detail'!Q45</f>
        <v>0</v>
      </c>
      <c r="S45" s="353">
        <f t="shared" si="10"/>
        <v>0</v>
      </c>
    </row>
    <row r="46" spans="1:19" ht="12.75">
      <c r="A46" s="96"/>
      <c r="B46" s="75"/>
      <c r="C46" s="75"/>
      <c r="D46" s="76" t="str">
        <f>'ea detail'!D46</f>
        <v>OPERAATORI ASSISTENT</v>
      </c>
      <c r="E46" s="76"/>
      <c r="F46" s="77">
        <f>'ea detail'!F46</f>
        <v>0</v>
      </c>
      <c r="G46" s="323">
        <f>'ea detail'!G46</f>
        <v>0</v>
      </c>
      <c r="H46" s="94">
        <f>'ea detail'!H46</f>
        <v>0</v>
      </c>
      <c r="I46" s="77">
        <f t="shared" si="8"/>
        <v>0</v>
      </c>
      <c r="J46" s="322" t="str">
        <f>'ea detail'!J46</f>
        <v>x</v>
      </c>
      <c r="K46" s="109"/>
      <c r="L46" s="356">
        <f>'ea detail'!L46</f>
        <v>0</v>
      </c>
      <c r="M46" s="306"/>
      <c r="N46" s="306"/>
      <c r="O46" s="306"/>
      <c r="P46" s="306"/>
      <c r="Q46" s="232">
        <f t="shared" si="9"/>
        <v>0</v>
      </c>
      <c r="R46" s="353">
        <f>'ea detail'!Q46-'teg detail'!Q46</f>
        <v>0</v>
      </c>
      <c r="S46" s="353">
        <f t="shared" si="10"/>
        <v>0</v>
      </c>
    </row>
    <row r="47" spans="1:19" ht="12.75">
      <c r="A47" s="96"/>
      <c r="B47" s="75"/>
      <c r="C47" s="75"/>
      <c r="D47" s="76" t="str">
        <f>'ea detail'!D47</f>
        <v>FOTOGRAAF</v>
      </c>
      <c r="E47" s="76"/>
      <c r="F47" s="77">
        <f>'ea detail'!F47</f>
        <v>0</v>
      </c>
      <c r="G47" s="323">
        <f>'ea detail'!G47</f>
        <v>0</v>
      </c>
      <c r="H47" s="94">
        <f>'ea detail'!H47</f>
        <v>0</v>
      </c>
      <c r="I47" s="77">
        <f t="shared" si="8"/>
        <v>0</v>
      </c>
      <c r="J47" s="322" t="str">
        <f>'ea detail'!J47</f>
        <v>x</v>
      </c>
      <c r="K47" s="109"/>
      <c r="L47" s="356">
        <f>'ea detail'!L47</f>
        <v>0</v>
      </c>
      <c r="M47" s="306"/>
      <c r="N47" s="306"/>
      <c r="O47" s="306"/>
      <c r="P47" s="306"/>
      <c r="Q47" s="232">
        <f t="shared" si="9"/>
        <v>0</v>
      </c>
      <c r="R47" s="353">
        <f>'ea detail'!Q47-'teg detail'!Q47</f>
        <v>0</v>
      </c>
      <c r="S47" s="353">
        <f t="shared" si="10"/>
        <v>0</v>
      </c>
    </row>
    <row r="48" spans="1:19" ht="12.75">
      <c r="A48" s="96"/>
      <c r="B48" s="75"/>
      <c r="C48" s="75"/>
      <c r="D48" s="76" t="str">
        <f>'ea detail'!D48</f>
        <v>GRIP</v>
      </c>
      <c r="E48" s="76"/>
      <c r="F48" s="77">
        <f>'ea detail'!F48</f>
        <v>0</v>
      </c>
      <c r="G48" s="323">
        <f>'ea detail'!G48</f>
        <v>0</v>
      </c>
      <c r="H48" s="94">
        <f>'ea detail'!H48</f>
        <v>0</v>
      </c>
      <c r="I48" s="77">
        <f t="shared" si="8"/>
        <v>0</v>
      </c>
      <c r="J48" s="322" t="str">
        <f>'ea detail'!J48</f>
        <v>x</v>
      </c>
      <c r="K48" s="109"/>
      <c r="L48" s="356">
        <f>'ea detail'!L48</f>
        <v>0</v>
      </c>
      <c r="M48" s="306"/>
      <c r="N48" s="306"/>
      <c r="O48" s="306"/>
      <c r="P48" s="306"/>
      <c r="Q48" s="232">
        <f t="shared" si="9"/>
        <v>0</v>
      </c>
      <c r="R48" s="353">
        <f>'ea detail'!Q48-'teg detail'!Q48</f>
        <v>0</v>
      </c>
      <c r="S48" s="353">
        <f t="shared" si="10"/>
        <v>0</v>
      </c>
    </row>
    <row r="49" spans="1:19" ht="12.75">
      <c r="A49" s="96"/>
      <c r="B49" s="75"/>
      <c r="C49" s="75"/>
      <c r="D49" s="76" t="str">
        <f>'ea detail'!D49</f>
        <v>HELIOPERAATOR</v>
      </c>
      <c r="E49" s="76"/>
      <c r="F49" s="77">
        <f>'ea detail'!F49</f>
        <v>0</v>
      </c>
      <c r="G49" s="323">
        <f>'ea detail'!G49</f>
        <v>0</v>
      </c>
      <c r="H49" s="94">
        <f>'ea detail'!H49</f>
        <v>0</v>
      </c>
      <c r="I49" s="77">
        <f t="shared" si="8"/>
        <v>0</v>
      </c>
      <c r="J49" s="322" t="str">
        <f>'ea detail'!J49</f>
        <v>x</v>
      </c>
      <c r="K49" s="109"/>
      <c r="L49" s="356">
        <f>'ea detail'!L49</f>
        <v>0</v>
      </c>
      <c r="M49" s="306"/>
      <c r="N49" s="306"/>
      <c r="O49" s="306"/>
      <c r="P49" s="306"/>
      <c r="Q49" s="232">
        <f t="shared" si="9"/>
        <v>0</v>
      </c>
      <c r="R49" s="353">
        <f>'ea detail'!Q49-'teg detail'!Q49</f>
        <v>0</v>
      </c>
      <c r="S49" s="353">
        <f t="shared" si="10"/>
        <v>0</v>
      </c>
    </row>
    <row r="50" spans="1:19" ht="12.75">
      <c r="A50" s="96"/>
      <c r="B50" s="75"/>
      <c r="C50" s="75"/>
      <c r="D50" s="76" t="str">
        <f>'ea detail'!D50</f>
        <v>POOMIMEES</v>
      </c>
      <c r="E50" s="76"/>
      <c r="F50" s="77">
        <f>'ea detail'!F50</f>
        <v>0</v>
      </c>
      <c r="G50" s="323">
        <f>'ea detail'!G50</f>
        <v>0</v>
      </c>
      <c r="H50" s="94">
        <f>'ea detail'!H50</f>
        <v>0</v>
      </c>
      <c r="I50" s="77">
        <f t="shared" si="8"/>
        <v>0</v>
      </c>
      <c r="J50" s="322" t="str">
        <f>'ea detail'!J50</f>
        <v>x</v>
      </c>
      <c r="K50" s="109"/>
      <c r="L50" s="356">
        <f>'ea detail'!L50</f>
        <v>0</v>
      </c>
      <c r="M50" s="306"/>
      <c r="N50" s="306"/>
      <c r="O50" s="306"/>
      <c r="P50" s="306"/>
      <c r="Q50" s="232">
        <f t="shared" si="9"/>
        <v>0</v>
      </c>
      <c r="R50" s="353">
        <f>'ea detail'!Q50-'teg detail'!Q50</f>
        <v>0</v>
      </c>
      <c r="S50" s="353">
        <f t="shared" si="10"/>
        <v>0</v>
      </c>
    </row>
    <row r="51" spans="1:19" ht="12.75">
      <c r="A51" s="96"/>
      <c r="B51" s="75"/>
      <c r="C51" s="75"/>
      <c r="D51" s="76" t="str">
        <f>'ea detail'!D51</f>
        <v>VALGUSMEISTER</v>
      </c>
      <c r="E51" s="76"/>
      <c r="F51" s="77">
        <f>'ea detail'!F51</f>
        <v>0</v>
      </c>
      <c r="G51" s="323">
        <f>'ea detail'!G51</f>
        <v>0</v>
      </c>
      <c r="H51" s="94">
        <f>'ea detail'!H51</f>
        <v>0</v>
      </c>
      <c r="I51" s="77">
        <f t="shared" si="8"/>
        <v>0</v>
      </c>
      <c r="J51" s="322" t="str">
        <f>'ea detail'!J51</f>
        <v>x</v>
      </c>
      <c r="K51" s="109"/>
      <c r="L51" s="356">
        <f>'ea detail'!L51</f>
        <v>0</v>
      </c>
      <c r="M51" s="306"/>
      <c r="N51" s="306"/>
      <c r="O51" s="306"/>
      <c r="P51" s="306"/>
      <c r="Q51" s="232">
        <f t="shared" si="9"/>
        <v>0</v>
      </c>
      <c r="R51" s="353">
        <f>'ea detail'!Q51-'teg detail'!Q51</f>
        <v>0</v>
      </c>
      <c r="S51" s="353">
        <f t="shared" si="10"/>
        <v>0</v>
      </c>
    </row>
    <row r="52" spans="1:19" ht="12.75">
      <c r="A52" s="96"/>
      <c r="B52" s="75"/>
      <c r="C52" s="75"/>
      <c r="D52" s="76" t="str">
        <f>'ea detail'!D52</f>
        <v>VALGUSTAJA</v>
      </c>
      <c r="E52" s="76"/>
      <c r="F52" s="77">
        <f>'ea detail'!F52</f>
        <v>0</v>
      </c>
      <c r="G52" s="323">
        <f>'ea detail'!G52</f>
        <v>0</v>
      </c>
      <c r="H52" s="94">
        <f>'ea detail'!H52</f>
        <v>0</v>
      </c>
      <c r="I52" s="77">
        <f t="shared" si="8"/>
        <v>0</v>
      </c>
      <c r="J52" s="322" t="str">
        <f>'ea detail'!J52</f>
        <v>x</v>
      </c>
      <c r="K52" s="109"/>
      <c r="L52" s="356">
        <f>'ea detail'!L52</f>
        <v>0</v>
      </c>
      <c r="M52" s="306"/>
      <c r="N52" s="306"/>
      <c r="O52" s="306"/>
      <c r="P52" s="306"/>
      <c r="Q52" s="232">
        <f t="shared" si="9"/>
        <v>0</v>
      </c>
      <c r="R52" s="353">
        <f>'ea detail'!Q52-'teg detail'!Q52</f>
        <v>0</v>
      </c>
      <c r="S52" s="353">
        <f t="shared" si="10"/>
        <v>0</v>
      </c>
    </row>
    <row r="53" spans="1:19" ht="12.75">
      <c r="A53" s="96"/>
      <c r="B53" s="75" t="s">
        <v>23</v>
      </c>
      <c r="C53" s="75"/>
      <c r="D53" s="76">
        <f>'ea detail'!D53</f>
        <v>0</v>
      </c>
      <c r="E53" s="76"/>
      <c r="F53" s="77">
        <f>'ea detail'!F53</f>
        <v>0</v>
      </c>
      <c r="G53" s="323">
        <f>'ea detail'!G53</f>
        <v>0</v>
      </c>
      <c r="H53" s="94">
        <f>'ea detail'!H53</f>
        <v>0</v>
      </c>
      <c r="I53" s="77">
        <f t="shared" si="8"/>
        <v>0</v>
      </c>
      <c r="J53" s="322" t="str">
        <f>'ea detail'!J53</f>
        <v>x</v>
      </c>
      <c r="K53" s="109"/>
      <c r="L53" s="356">
        <f>'ea detail'!L53</f>
        <v>0</v>
      </c>
      <c r="M53" s="306"/>
      <c r="N53" s="306"/>
      <c r="O53" s="306"/>
      <c r="P53" s="306"/>
      <c r="Q53" s="232">
        <f t="shared" si="9"/>
        <v>0</v>
      </c>
      <c r="R53" s="353">
        <f>'ea detail'!Q53-'teg detail'!Q53</f>
        <v>0</v>
      </c>
      <c r="S53" s="353">
        <f t="shared" si="10"/>
        <v>0</v>
      </c>
    </row>
    <row r="54" spans="1:19" ht="12.75">
      <c r="A54" s="96"/>
      <c r="B54" s="75" t="s">
        <v>199</v>
      </c>
      <c r="C54" s="75"/>
      <c r="D54" s="76" t="str">
        <f>'ea detail'!D54</f>
        <v>MUU TEHNILINE KOOSSEIS</v>
      </c>
      <c r="E54" s="76"/>
      <c r="F54" s="77">
        <f>'ea detail'!F54</f>
        <v>0</v>
      </c>
      <c r="G54" s="323">
        <f>'ea detail'!G54</f>
        <v>0</v>
      </c>
      <c r="H54" s="94">
        <f>'ea detail'!H54</f>
        <v>0</v>
      </c>
      <c r="I54" s="77">
        <f t="shared" si="8"/>
        <v>0</v>
      </c>
      <c r="J54" s="322" t="str">
        <f>'ea detail'!J54</f>
        <v>x</v>
      </c>
      <c r="K54" s="109"/>
      <c r="L54" s="356">
        <f>'ea detail'!L54</f>
        <v>0</v>
      </c>
      <c r="M54" s="306"/>
      <c r="N54" s="306"/>
      <c r="O54" s="306"/>
      <c r="P54" s="306"/>
      <c r="Q54" s="232">
        <f t="shared" si="9"/>
        <v>0</v>
      </c>
      <c r="R54" s="353">
        <f>'ea detail'!Q54-'teg detail'!Q54</f>
        <v>0</v>
      </c>
      <c r="S54" s="353">
        <f t="shared" si="10"/>
        <v>0</v>
      </c>
    </row>
    <row r="55" spans="1:19" ht="12.75">
      <c r="A55" s="96"/>
      <c r="B55" s="76"/>
      <c r="C55" s="76"/>
      <c r="D55" s="76"/>
      <c r="E55" s="76"/>
      <c r="F55" s="77"/>
      <c r="G55" s="85"/>
      <c r="H55" s="82"/>
      <c r="I55" s="77"/>
      <c r="J55" s="321"/>
      <c r="K55" s="109"/>
      <c r="L55" s="118"/>
      <c r="M55" s="118"/>
      <c r="N55" s="118"/>
      <c r="O55" s="118"/>
      <c r="P55" s="118"/>
      <c r="Q55" s="232"/>
      <c r="R55" s="352"/>
      <c r="S55" s="352"/>
    </row>
    <row r="56" spans="1:19" ht="12.75">
      <c r="A56" s="96"/>
      <c r="B56" s="91" t="s">
        <v>25</v>
      </c>
      <c r="C56" s="91"/>
      <c r="D56" s="92" t="s">
        <v>202</v>
      </c>
      <c r="E56" s="92"/>
      <c r="F56" s="77"/>
      <c r="G56" s="85"/>
      <c r="H56" s="82"/>
      <c r="I56" s="90">
        <f>SUM(I41:I55)</f>
        <v>0</v>
      </c>
      <c r="J56" s="321"/>
      <c r="K56" s="109"/>
      <c r="L56" s="83">
        <f>SUM(L41:L55)</f>
        <v>0</v>
      </c>
      <c r="M56" s="83">
        <f>SUM(M41:M55)</f>
        <v>0</v>
      </c>
      <c r="N56" s="83">
        <f>SUM(N41:N55)</f>
        <v>0</v>
      </c>
      <c r="O56" s="83">
        <f>SUM(O41:O55)</f>
        <v>0</v>
      </c>
      <c r="P56" s="83">
        <f>SUM(P41:P55)</f>
        <v>0</v>
      </c>
      <c r="Q56" s="354">
        <f>SUM(L56:P56)</f>
        <v>0</v>
      </c>
      <c r="R56" s="355">
        <f>'ea detail'!Q56-'teg detail'!Q56</f>
        <v>0</v>
      </c>
      <c r="S56" s="355">
        <f>IF(I56=0,0,Q56/I56*100)</f>
        <v>0</v>
      </c>
    </row>
    <row r="57" spans="1:19" ht="12.75">
      <c r="A57" s="96"/>
      <c r="B57" s="328" t="s">
        <v>26</v>
      </c>
      <c r="C57" s="328"/>
      <c r="D57" s="328" t="s">
        <v>111</v>
      </c>
      <c r="E57" s="75"/>
      <c r="F57" s="77"/>
      <c r="G57" s="85"/>
      <c r="H57" s="82"/>
      <c r="I57" s="77"/>
      <c r="J57" s="321"/>
      <c r="K57" s="109"/>
      <c r="L57" s="118"/>
      <c r="M57" s="118"/>
      <c r="N57" s="118"/>
      <c r="O57" s="118"/>
      <c r="P57" s="118"/>
      <c r="Q57" s="232"/>
      <c r="R57" s="352"/>
      <c r="S57" s="352"/>
    </row>
    <row r="58" spans="1:19" ht="12.75">
      <c r="A58" s="96"/>
      <c r="B58" s="75"/>
      <c r="C58" s="75"/>
      <c r="D58" s="76"/>
      <c r="E58" s="76"/>
      <c r="F58" s="77"/>
      <c r="G58" s="85"/>
      <c r="H58" s="82"/>
      <c r="I58" s="77"/>
      <c r="J58" s="321"/>
      <c r="K58" s="109"/>
      <c r="L58" s="118"/>
      <c r="M58" s="118"/>
      <c r="N58" s="118"/>
      <c r="O58" s="118"/>
      <c r="P58" s="118"/>
      <c r="Q58" s="232"/>
      <c r="R58" s="352"/>
      <c r="S58" s="352"/>
    </row>
    <row r="59" spans="1:19" ht="12.75">
      <c r="A59" s="313">
        <f>'ea detail'!A59</f>
        <v>5</v>
      </c>
      <c r="B59" s="314" t="s">
        <v>0</v>
      </c>
      <c r="C59" s="314"/>
      <c r="D59" s="315" t="s">
        <v>184</v>
      </c>
      <c r="E59" s="329"/>
      <c r="F59" s="316" t="s">
        <v>149</v>
      </c>
      <c r="G59" s="317" t="s">
        <v>148</v>
      </c>
      <c r="H59" s="318" t="s">
        <v>150</v>
      </c>
      <c r="I59" s="319" t="s">
        <v>151</v>
      </c>
      <c r="J59" s="320" t="s">
        <v>20</v>
      </c>
      <c r="K59" s="109"/>
      <c r="L59" s="396" t="str">
        <f aca="true" t="shared" si="11" ref="L59:Q59">L7</f>
        <v>Arendus</v>
      </c>
      <c r="M59" s="396" t="str">
        <f t="shared" si="11"/>
        <v>daatum</v>
      </c>
      <c r="N59" s="396" t="str">
        <f t="shared" si="11"/>
        <v>daatum</v>
      </c>
      <c r="O59" s="396" t="str">
        <f t="shared" si="11"/>
        <v>daatum</v>
      </c>
      <c r="P59" s="396" t="str">
        <f t="shared" si="11"/>
        <v>daatum</v>
      </c>
      <c r="Q59" s="351" t="str">
        <f t="shared" si="11"/>
        <v>kokku €</v>
      </c>
      <c r="R59" s="351" t="s">
        <v>298</v>
      </c>
      <c r="S59" s="351" t="s">
        <v>10</v>
      </c>
    </row>
    <row r="60" spans="1:19" ht="12.75">
      <c r="A60" s="96"/>
      <c r="B60" s="328" t="s">
        <v>27</v>
      </c>
      <c r="C60" s="328"/>
      <c r="D60" s="328" t="s">
        <v>116</v>
      </c>
      <c r="E60" s="75"/>
      <c r="F60" s="77"/>
      <c r="G60" s="85"/>
      <c r="H60" s="82"/>
      <c r="I60" s="77"/>
      <c r="J60" s="321"/>
      <c r="K60" s="109"/>
      <c r="L60" s="232"/>
      <c r="M60" s="118"/>
      <c r="N60" s="118"/>
      <c r="O60" s="118"/>
      <c r="P60" s="118"/>
      <c r="Q60" s="232"/>
      <c r="R60" s="352"/>
      <c r="S60" s="352"/>
    </row>
    <row r="61" spans="1:19" ht="12.75">
      <c r="A61" s="96"/>
      <c r="B61" s="75"/>
      <c r="C61" s="75"/>
      <c r="D61" s="76"/>
      <c r="E61" s="76"/>
      <c r="F61" s="77"/>
      <c r="G61" s="85"/>
      <c r="H61" s="82"/>
      <c r="I61" s="77"/>
      <c r="J61" s="321"/>
      <c r="K61" s="109"/>
      <c r="L61" s="232"/>
      <c r="M61" s="118"/>
      <c r="N61" s="118"/>
      <c r="O61" s="118"/>
      <c r="P61" s="118"/>
      <c r="Q61" s="232"/>
      <c r="R61" s="352"/>
      <c r="S61" s="352"/>
    </row>
    <row r="62" spans="1:19" ht="12.75">
      <c r="A62" s="96"/>
      <c r="B62" s="75" t="s">
        <v>239</v>
      </c>
      <c r="C62" s="75"/>
      <c r="D62" s="76" t="str">
        <f>'ea detail'!D62</f>
        <v>MAKSUSTATAVAD SUMMAD PTK 1 - 4</v>
      </c>
      <c r="E62" s="76"/>
      <c r="F62" s="77"/>
      <c r="G62" s="85"/>
      <c r="H62" s="82"/>
      <c r="I62" s="77">
        <f>'ea detail'!I62</f>
        <v>0</v>
      </c>
      <c r="J62" s="321"/>
      <c r="K62" s="109"/>
      <c r="L62" s="87">
        <f>'ea detail'!L62</f>
        <v>0</v>
      </c>
      <c r="M62" s="363"/>
      <c r="N62" s="363"/>
      <c r="O62" s="363"/>
      <c r="P62" s="363"/>
      <c r="Q62" s="232">
        <f>SUM(L62:P62)</f>
        <v>0</v>
      </c>
      <c r="R62" s="353">
        <f>'ea detail'!Q62-'teg detail'!Q62</f>
        <v>0</v>
      </c>
      <c r="S62" s="353">
        <f>IF(I62=0,0,Q62/I62*100)</f>
        <v>0</v>
      </c>
    </row>
    <row r="63" spans="1:19" ht="12.75">
      <c r="A63" s="96"/>
      <c r="B63" s="75"/>
      <c r="C63" s="75"/>
      <c r="D63" s="76" t="str">
        <f>'ea detail'!D63</f>
        <v>MAKSUSTATAVAD SUMMAD PTK 6 - 22</v>
      </c>
      <c r="E63" s="76"/>
      <c r="F63" s="77"/>
      <c r="G63" s="85"/>
      <c r="H63" s="82"/>
      <c r="I63" s="77">
        <f>'ea detail'!I63</f>
        <v>0</v>
      </c>
      <c r="J63" s="321"/>
      <c r="K63" s="109"/>
      <c r="L63" s="87">
        <f>'ea detail'!L63</f>
        <v>0</v>
      </c>
      <c r="M63" s="363"/>
      <c r="N63" s="363"/>
      <c r="O63" s="363"/>
      <c r="P63" s="363"/>
      <c r="Q63" s="232">
        <f>SUM(L63:P63)</f>
        <v>0</v>
      </c>
      <c r="R63" s="353">
        <f>'ea detail'!Q63-'teg detail'!Q63</f>
        <v>0</v>
      </c>
      <c r="S63" s="353">
        <f>IF(I63=0,0,Q63/I63*100)</f>
        <v>0</v>
      </c>
    </row>
    <row r="64" spans="1:19" ht="12.75">
      <c r="A64" s="96"/>
      <c r="B64" s="76" t="s">
        <v>11</v>
      </c>
      <c r="C64" s="76"/>
      <c r="D64" s="76" t="s">
        <v>118</v>
      </c>
      <c r="E64" s="76"/>
      <c r="F64" s="77"/>
      <c r="G64" s="85"/>
      <c r="H64" s="82"/>
      <c r="I64" s="77">
        <f>SUM(I62:I63)</f>
        <v>0</v>
      </c>
      <c r="J64" s="321"/>
      <c r="K64" s="109"/>
      <c r="L64" s="232">
        <f>SUM(L62:L63)</f>
        <v>0</v>
      </c>
      <c r="M64" s="232">
        <f>SUM(M62:M63)</f>
        <v>0</v>
      </c>
      <c r="N64" s="232">
        <f>SUM(N62:N63)</f>
        <v>0</v>
      </c>
      <c r="O64" s="232">
        <f>SUM(O62:O63)</f>
        <v>0</v>
      </c>
      <c r="P64" s="232">
        <f>SUM(P62:P63)</f>
        <v>0</v>
      </c>
      <c r="Q64" s="232">
        <f>SUM(L64:P64)</f>
        <v>0</v>
      </c>
      <c r="R64" s="353">
        <f>'ea detail'!Q64-'teg detail'!Q64</f>
        <v>0</v>
      </c>
      <c r="S64" s="353">
        <f>IF(I64=0,0,Q64/I64*100)</f>
        <v>0</v>
      </c>
    </row>
    <row r="65" spans="1:19" ht="12.75">
      <c r="A65" s="96"/>
      <c r="B65" s="75"/>
      <c r="C65" s="75"/>
      <c r="D65" s="76"/>
      <c r="E65" s="76"/>
      <c r="F65" s="77"/>
      <c r="G65" s="85"/>
      <c r="H65" s="82"/>
      <c r="I65" s="77"/>
      <c r="J65" s="321"/>
      <c r="K65" s="109"/>
      <c r="L65" s="232"/>
      <c r="M65" s="118"/>
      <c r="N65" s="118"/>
      <c r="O65" s="118"/>
      <c r="P65" s="118"/>
      <c r="Q65" s="232"/>
      <c r="R65" s="352"/>
      <c r="S65" s="352"/>
    </row>
    <row r="66" spans="1:19" ht="12.75">
      <c r="A66" s="96"/>
      <c r="B66" s="91" t="s">
        <v>28</v>
      </c>
      <c r="C66" s="91"/>
      <c r="D66" s="92" t="s">
        <v>117</v>
      </c>
      <c r="E66" s="92"/>
      <c r="F66" s="331">
        <f>'ea detail'!F66</f>
        <v>0.338</v>
      </c>
      <c r="G66" s="85"/>
      <c r="H66" s="82"/>
      <c r="I66" s="90">
        <f>I64*$F$66</f>
        <v>0</v>
      </c>
      <c r="J66" s="321"/>
      <c r="K66" s="109"/>
      <c r="L66" s="90">
        <f>L64*$F$66</f>
        <v>0</v>
      </c>
      <c r="M66" s="90">
        <f>M64*$F$66</f>
        <v>0</v>
      </c>
      <c r="N66" s="90">
        <f>N64*$F$66</f>
        <v>0</v>
      </c>
      <c r="O66" s="90">
        <f>O64*$F$66</f>
        <v>0</v>
      </c>
      <c r="P66" s="90">
        <f>P64*$F$66</f>
        <v>0</v>
      </c>
      <c r="Q66" s="354">
        <f>SUM(L66:P66)</f>
        <v>0</v>
      </c>
      <c r="R66" s="355">
        <f>'ea detail'!Q66-'teg detail'!Q66</f>
        <v>0</v>
      </c>
      <c r="S66" s="355">
        <f>IF(I66=0,0,Q66/I66*100)</f>
        <v>0</v>
      </c>
    </row>
    <row r="67" spans="1:19" ht="12.75">
      <c r="A67" s="96"/>
      <c r="B67" s="91"/>
      <c r="C67" s="91"/>
      <c r="D67" s="92"/>
      <c r="E67" s="92"/>
      <c r="F67" s="331"/>
      <c r="G67" s="85"/>
      <c r="H67" s="82"/>
      <c r="I67" s="90"/>
      <c r="J67" s="321"/>
      <c r="K67" s="109"/>
      <c r="L67" s="90"/>
      <c r="M67" s="90"/>
      <c r="N67" s="90"/>
      <c r="O67" s="90"/>
      <c r="P67" s="90"/>
      <c r="Q67" s="354"/>
      <c r="R67" s="355"/>
      <c r="S67" s="355"/>
    </row>
    <row r="68" spans="1:19" ht="12.75">
      <c r="A68" s="313">
        <f>'ea detail'!A68</f>
        <v>6</v>
      </c>
      <c r="B68" s="314" t="s">
        <v>203</v>
      </c>
      <c r="C68" s="314"/>
      <c r="D68" s="315" t="s">
        <v>185</v>
      </c>
      <c r="E68" s="329"/>
      <c r="F68" s="316" t="s">
        <v>149</v>
      </c>
      <c r="G68" s="317" t="s">
        <v>148</v>
      </c>
      <c r="H68" s="318" t="s">
        <v>150</v>
      </c>
      <c r="I68" s="319" t="s">
        <v>151</v>
      </c>
      <c r="J68" s="320" t="s">
        <v>20</v>
      </c>
      <c r="K68" s="109"/>
      <c r="L68" s="396" t="str">
        <f aca="true" t="shared" si="12" ref="L68:Q68">L7</f>
        <v>Arendus</v>
      </c>
      <c r="M68" s="396" t="str">
        <f t="shared" si="12"/>
        <v>daatum</v>
      </c>
      <c r="N68" s="396" t="str">
        <f t="shared" si="12"/>
        <v>daatum</v>
      </c>
      <c r="O68" s="396" t="str">
        <f t="shared" si="12"/>
        <v>daatum</v>
      </c>
      <c r="P68" s="396" t="str">
        <f t="shared" si="12"/>
        <v>daatum</v>
      </c>
      <c r="Q68" s="351" t="str">
        <f t="shared" si="12"/>
        <v>kokku €</v>
      </c>
      <c r="R68" s="351" t="s">
        <v>298</v>
      </c>
      <c r="S68" s="351" t="s">
        <v>10</v>
      </c>
    </row>
    <row r="69" spans="1:19" ht="12.75">
      <c r="A69" s="96"/>
      <c r="B69" s="75"/>
      <c r="C69" s="75"/>
      <c r="D69" s="76"/>
      <c r="E69" s="76"/>
      <c r="F69" s="77"/>
      <c r="G69" s="85"/>
      <c r="H69" s="82"/>
      <c r="I69" s="77"/>
      <c r="J69" s="321"/>
      <c r="K69" s="109"/>
      <c r="L69" s="232"/>
      <c r="M69" s="118"/>
      <c r="N69" s="118"/>
      <c r="O69" s="118"/>
      <c r="P69" s="118"/>
      <c r="Q69" s="232"/>
      <c r="R69" s="352"/>
      <c r="S69" s="352"/>
    </row>
    <row r="70" spans="1:19" ht="12.75">
      <c r="A70" s="96"/>
      <c r="B70" s="75" t="s">
        <v>29</v>
      </c>
      <c r="C70" s="75"/>
      <c r="D70" s="76" t="str">
        <f>'ea detail'!D70</f>
        <v>VÕTTEPAIKADE ÜÜR</v>
      </c>
      <c r="E70" s="76"/>
      <c r="F70" s="77">
        <f>'ea detail'!F70</f>
        <v>0</v>
      </c>
      <c r="G70" s="323">
        <f>'ea detail'!G70</f>
        <v>0</v>
      </c>
      <c r="H70" s="94">
        <f>'ea detail'!H70</f>
        <v>0</v>
      </c>
      <c r="I70" s="77">
        <f aca="true" t="shared" si="13" ref="I70:I75">F70*H70</f>
        <v>0</v>
      </c>
      <c r="J70" s="322">
        <f>'ea detail'!J70</f>
        <v>0</v>
      </c>
      <c r="K70" s="109"/>
      <c r="L70" s="356">
        <f>'ea detail'!L70</f>
        <v>0</v>
      </c>
      <c r="M70" s="306"/>
      <c r="N70" s="306"/>
      <c r="O70" s="306"/>
      <c r="P70" s="306"/>
      <c r="Q70" s="232">
        <f aca="true" t="shared" si="14" ref="Q70:Q75">SUM(L70:P70)</f>
        <v>0</v>
      </c>
      <c r="R70" s="353">
        <f>'ea detail'!Q70-'teg detail'!Q70</f>
        <v>0</v>
      </c>
      <c r="S70" s="353">
        <f aca="true" t="shared" si="15" ref="S70:S75">IF(I70=0,0,Q70/I70*100)</f>
        <v>0</v>
      </c>
    </row>
    <row r="71" spans="1:19" ht="12.75">
      <c r="A71" s="96"/>
      <c r="B71" s="75" t="s">
        <v>30</v>
      </c>
      <c r="C71" s="75"/>
      <c r="D71" s="76" t="str">
        <f>'ea detail'!D71</f>
        <v>ERITEHNIKA</v>
      </c>
      <c r="E71" s="76"/>
      <c r="F71" s="77">
        <f>'ea detail'!F71</f>
        <v>0</v>
      </c>
      <c r="G71" s="323">
        <f>'ea detail'!G71</f>
        <v>0</v>
      </c>
      <c r="H71" s="94">
        <f>'ea detail'!H71</f>
        <v>0</v>
      </c>
      <c r="I71" s="77">
        <f t="shared" si="13"/>
        <v>0</v>
      </c>
      <c r="J71" s="332"/>
      <c r="K71" s="109"/>
      <c r="L71" s="356">
        <f>'ea detail'!L71</f>
        <v>0</v>
      </c>
      <c r="M71" s="306"/>
      <c r="N71" s="306"/>
      <c r="O71" s="306"/>
      <c r="P71" s="306"/>
      <c r="Q71" s="232">
        <f t="shared" si="14"/>
        <v>0</v>
      </c>
      <c r="R71" s="353">
        <f>'ea detail'!Q71-'teg detail'!Q71</f>
        <v>0</v>
      </c>
      <c r="S71" s="353">
        <f t="shared" si="15"/>
        <v>0</v>
      </c>
    </row>
    <row r="72" spans="1:19" ht="12.75">
      <c r="A72" s="96"/>
      <c r="B72" s="75" t="s">
        <v>204</v>
      </c>
      <c r="C72" s="75"/>
      <c r="D72" s="76" t="str">
        <f>'ea detail'!D72</f>
        <v>ERITEENUSED/ VALVE</v>
      </c>
      <c r="E72" s="76"/>
      <c r="F72" s="77">
        <f>'ea detail'!F72</f>
        <v>0</v>
      </c>
      <c r="G72" s="323">
        <f>'ea detail'!G72</f>
        <v>0</v>
      </c>
      <c r="H72" s="94">
        <f>'ea detail'!H72</f>
        <v>0</v>
      </c>
      <c r="I72" s="77">
        <f t="shared" si="13"/>
        <v>0</v>
      </c>
      <c r="J72" s="322">
        <f>'ea detail'!J72</f>
        <v>0</v>
      </c>
      <c r="K72" s="109"/>
      <c r="L72" s="356">
        <f>'ea detail'!L72</f>
        <v>0</v>
      </c>
      <c r="M72" s="306"/>
      <c r="N72" s="306"/>
      <c r="O72" s="306"/>
      <c r="P72" s="306"/>
      <c r="Q72" s="232">
        <f t="shared" si="14"/>
        <v>0</v>
      </c>
      <c r="R72" s="353">
        <f>'ea detail'!Q72-'teg detail'!Q72</f>
        <v>0</v>
      </c>
      <c r="S72" s="353">
        <f t="shared" si="15"/>
        <v>0</v>
      </c>
    </row>
    <row r="73" spans="1:19" ht="12.75">
      <c r="A73" s="96"/>
      <c r="B73" s="75" t="s">
        <v>31</v>
      </c>
      <c r="C73" s="75"/>
      <c r="D73" s="76" t="str">
        <f>'ea detail'!D73</f>
        <v>LOAD/MAKSUD</v>
      </c>
      <c r="E73" s="76"/>
      <c r="F73" s="77">
        <f>'ea detail'!F73</f>
        <v>0</v>
      </c>
      <c r="G73" s="323">
        <f>'ea detail'!G73</f>
        <v>0</v>
      </c>
      <c r="H73" s="94">
        <f>'ea detail'!H73</f>
        <v>0</v>
      </c>
      <c r="I73" s="77">
        <f t="shared" si="13"/>
        <v>0</v>
      </c>
      <c r="J73" s="332"/>
      <c r="K73" s="109"/>
      <c r="L73" s="356">
        <f>'ea detail'!L73</f>
        <v>0</v>
      </c>
      <c r="M73" s="306"/>
      <c r="N73" s="306"/>
      <c r="O73" s="306"/>
      <c r="P73" s="306"/>
      <c r="Q73" s="232">
        <f t="shared" si="14"/>
        <v>0</v>
      </c>
      <c r="R73" s="353">
        <f>'ea detail'!Q73-'teg detail'!Q73</f>
        <v>0</v>
      </c>
      <c r="S73" s="353">
        <f t="shared" si="15"/>
        <v>0</v>
      </c>
    </row>
    <row r="74" spans="1:19" ht="12.75">
      <c r="A74" s="96"/>
      <c r="B74" s="75"/>
      <c r="C74" s="75"/>
      <c r="D74" s="76" t="str">
        <f>'ea detail'!D74</f>
        <v>TOITLUSTAMINE</v>
      </c>
      <c r="E74" s="76"/>
      <c r="F74" s="77">
        <f>'ea detail'!F74</f>
        <v>0</v>
      </c>
      <c r="G74" s="323">
        <f>'ea detail'!G74</f>
        <v>0</v>
      </c>
      <c r="H74" s="94">
        <f>'ea detail'!H74</f>
        <v>0</v>
      </c>
      <c r="I74" s="77">
        <f t="shared" si="13"/>
        <v>0</v>
      </c>
      <c r="J74" s="332"/>
      <c r="K74" s="109"/>
      <c r="L74" s="356">
        <f>'ea detail'!L74</f>
        <v>0</v>
      </c>
      <c r="M74" s="306"/>
      <c r="N74" s="306"/>
      <c r="O74" s="306"/>
      <c r="P74" s="306"/>
      <c r="Q74" s="232">
        <f t="shared" si="14"/>
        <v>0</v>
      </c>
      <c r="R74" s="353">
        <f>'ea detail'!Q74-'teg detail'!Q74</f>
        <v>0</v>
      </c>
      <c r="S74" s="353">
        <f t="shared" si="15"/>
        <v>0</v>
      </c>
    </row>
    <row r="75" spans="1:19" ht="12.75">
      <c r="A75" s="96"/>
      <c r="B75" s="75" t="s">
        <v>32</v>
      </c>
      <c r="C75" s="75"/>
      <c r="D75" s="76" t="str">
        <f>'ea detail'!D75</f>
        <v>MUUD KULUD</v>
      </c>
      <c r="E75" s="76"/>
      <c r="F75" s="77">
        <f>'ea detail'!F75</f>
        <v>0</v>
      </c>
      <c r="G75" s="323">
        <f>'ea detail'!G75</f>
        <v>0</v>
      </c>
      <c r="H75" s="94">
        <f>'ea detail'!H75</f>
        <v>0</v>
      </c>
      <c r="I75" s="77">
        <f t="shared" si="13"/>
        <v>0</v>
      </c>
      <c r="J75" s="332"/>
      <c r="K75" s="109"/>
      <c r="L75" s="356">
        <f>'ea detail'!L75</f>
        <v>0</v>
      </c>
      <c r="M75" s="306"/>
      <c r="N75" s="306"/>
      <c r="O75" s="306"/>
      <c r="P75" s="306"/>
      <c r="Q75" s="232">
        <f t="shared" si="14"/>
        <v>0</v>
      </c>
      <c r="R75" s="353">
        <f>'ea detail'!Q75-'teg detail'!Q75</f>
        <v>0</v>
      </c>
      <c r="S75" s="353">
        <f t="shared" si="15"/>
        <v>0</v>
      </c>
    </row>
    <row r="76" spans="1:19" ht="12.75">
      <c r="A76" s="96"/>
      <c r="B76" s="76"/>
      <c r="C76" s="76"/>
      <c r="D76" s="76"/>
      <c r="E76" s="76"/>
      <c r="F76" s="77"/>
      <c r="G76" s="85"/>
      <c r="H76" s="82"/>
      <c r="I76" s="77"/>
      <c r="J76" s="332"/>
      <c r="K76" s="109"/>
      <c r="L76" s="232"/>
      <c r="M76" s="118"/>
      <c r="N76" s="118"/>
      <c r="O76" s="118"/>
      <c r="P76" s="118"/>
      <c r="Q76" s="232"/>
      <c r="R76" s="352"/>
      <c r="S76" s="352"/>
    </row>
    <row r="77" spans="1:19" ht="12.75">
      <c r="A77" s="96"/>
      <c r="B77" s="91" t="s">
        <v>206</v>
      </c>
      <c r="C77" s="91"/>
      <c r="D77" s="92" t="s">
        <v>215</v>
      </c>
      <c r="E77" s="92"/>
      <c r="F77" s="77"/>
      <c r="G77" s="85"/>
      <c r="H77" s="82"/>
      <c r="I77" s="90">
        <f>SUM(I70:I75)</f>
        <v>0</v>
      </c>
      <c r="J77" s="332"/>
      <c r="K77" s="109"/>
      <c r="L77" s="90">
        <f>SUM(L70:L75)</f>
        <v>0</v>
      </c>
      <c r="M77" s="90">
        <f>SUM(M70:M75)</f>
        <v>0</v>
      </c>
      <c r="N77" s="90">
        <f>SUM(N70:N75)</f>
        <v>0</v>
      </c>
      <c r="O77" s="90">
        <f>SUM(O70:O75)</f>
        <v>0</v>
      </c>
      <c r="P77" s="90">
        <f>SUM(P70:P75)</f>
        <v>0</v>
      </c>
      <c r="Q77" s="354">
        <f>SUM(L77:P77)</f>
        <v>0</v>
      </c>
      <c r="R77" s="355">
        <f>'ea detail'!Q77-'teg detail'!Q77</f>
        <v>0</v>
      </c>
      <c r="S77" s="355">
        <f>IF(I77=0,0,Q77/I77*100)</f>
        <v>0</v>
      </c>
    </row>
    <row r="78" spans="1:19" ht="12.75">
      <c r="A78" s="96"/>
      <c r="B78" s="76"/>
      <c r="C78" s="76"/>
      <c r="D78" s="328" t="s">
        <v>111</v>
      </c>
      <c r="E78" s="76"/>
      <c r="F78" s="77"/>
      <c r="G78" s="85"/>
      <c r="H78" s="82"/>
      <c r="I78" s="77"/>
      <c r="J78" s="332"/>
      <c r="K78" s="109"/>
      <c r="L78" s="232"/>
      <c r="M78" s="118"/>
      <c r="N78" s="118"/>
      <c r="O78" s="118"/>
      <c r="P78" s="118"/>
      <c r="Q78" s="232"/>
      <c r="R78" s="352"/>
      <c r="S78" s="352"/>
    </row>
    <row r="79" spans="1:19" ht="12.75">
      <c r="A79" s="313">
        <f>'ea detail'!A79</f>
        <v>7</v>
      </c>
      <c r="B79" s="314" t="s">
        <v>1</v>
      </c>
      <c r="C79" s="314"/>
      <c r="D79" s="315" t="s">
        <v>122</v>
      </c>
      <c r="E79" s="329"/>
      <c r="F79" s="316" t="s">
        <v>149</v>
      </c>
      <c r="G79" s="317" t="s">
        <v>148</v>
      </c>
      <c r="H79" s="318" t="s">
        <v>150</v>
      </c>
      <c r="I79" s="319" t="s">
        <v>151</v>
      </c>
      <c r="J79" s="320" t="s">
        <v>20</v>
      </c>
      <c r="K79" s="109"/>
      <c r="L79" s="396" t="str">
        <f aca="true" t="shared" si="16" ref="L79:Q79">L7</f>
        <v>Arendus</v>
      </c>
      <c r="M79" s="396" t="str">
        <f t="shared" si="16"/>
        <v>daatum</v>
      </c>
      <c r="N79" s="396" t="str">
        <f t="shared" si="16"/>
        <v>daatum</v>
      </c>
      <c r="O79" s="396" t="str">
        <f t="shared" si="16"/>
        <v>daatum</v>
      </c>
      <c r="P79" s="396" t="str">
        <f t="shared" si="16"/>
        <v>daatum</v>
      </c>
      <c r="Q79" s="351" t="str">
        <f t="shared" si="16"/>
        <v>kokku €</v>
      </c>
      <c r="R79" s="351" t="s">
        <v>298</v>
      </c>
      <c r="S79" s="351" t="s">
        <v>10</v>
      </c>
    </row>
    <row r="80" spans="1:19" ht="12.75">
      <c r="A80" s="96"/>
      <c r="B80" s="75"/>
      <c r="C80" s="75"/>
      <c r="D80" s="76"/>
      <c r="E80" s="76"/>
      <c r="F80" s="77"/>
      <c r="G80" s="85"/>
      <c r="H80" s="82"/>
      <c r="I80" s="77"/>
      <c r="J80" s="332"/>
      <c r="K80" s="109"/>
      <c r="L80" s="232"/>
      <c r="M80" s="118"/>
      <c r="N80" s="118"/>
      <c r="O80" s="118"/>
      <c r="P80" s="118"/>
      <c r="Q80" s="232"/>
      <c r="R80" s="352"/>
      <c r="S80" s="352"/>
    </row>
    <row r="81" spans="1:19" ht="12.75">
      <c r="A81" s="96"/>
      <c r="B81" s="75" t="s">
        <v>207</v>
      </c>
      <c r="C81" s="76" t="s">
        <v>33</v>
      </c>
      <c r="D81" s="324" t="str">
        <f>'ea detail'!D81</f>
        <v>KAAMERA KOPLEKT</v>
      </c>
      <c r="E81" s="324">
        <f>'ea detail'!E81</f>
        <v>0</v>
      </c>
      <c r="F81" s="77">
        <f>'ea detail'!F81</f>
        <v>0</v>
      </c>
      <c r="G81" s="323">
        <f>'ea detail'!G81</f>
        <v>0</v>
      </c>
      <c r="H81" s="94">
        <f>'ea detail'!H81</f>
        <v>0</v>
      </c>
      <c r="I81" s="77">
        <f aca="true" t="shared" si="17" ref="I81:I94">F81*H81</f>
        <v>0</v>
      </c>
      <c r="J81" s="332"/>
      <c r="K81" s="109"/>
      <c r="L81" s="356">
        <f>'ea detail'!L81</f>
        <v>0</v>
      </c>
      <c r="M81" s="306"/>
      <c r="N81" s="306"/>
      <c r="O81" s="306"/>
      <c r="P81" s="306"/>
      <c r="Q81" s="232">
        <f aca="true" t="shared" si="18" ref="Q81:Q94">SUM(L81:P81)</f>
        <v>0</v>
      </c>
      <c r="R81" s="353">
        <f>'ea detail'!Q81-'teg detail'!Q81</f>
        <v>0</v>
      </c>
      <c r="S81" s="353">
        <f>IF(I81=0,0,Q81/I81*100)</f>
        <v>0</v>
      </c>
    </row>
    <row r="82" spans="1:19" ht="12.75">
      <c r="A82" s="96"/>
      <c r="B82" s="333" t="s">
        <v>34</v>
      </c>
      <c r="C82" s="76" t="s">
        <v>156</v>
      </c>
      <c r="D82" s="324" t="str">
        <f>'ea detail'!D82</f>
        <v>LISA KAAMERATEHNIKA</v>
      </c>
      <c r="E82" s="324">
        <f>'ea detail'!E82</f>
        <v>0</v>
      </c>
      <c r="F82" s="77">
        <f>'ea detail'!F82</f>
        <v>0</v>
      </c>
      <c r="G82" s="323">
        <f>'ea detail'!G82</f>
        <v>0</v>
      </c>
      <c r="H82" s="94">
        <f>'ea detail'!H82</f>
        <v>0</v>
      </c>
      <c r="I82" s="77">
        <f t="shared" si="17"/>
        <v>0</v>
      </c>
      <c r="J82" s="332"/>
      <c r="K82" s="109"/>
      <c r="L82" s="356">
        <f>'ea detail'!L82</f>
        <v>0</v>
      </c>
      <c r="M82" s="306"/>
      <c r="N82" s="306"/>
      <c r="O82" s="306"/>
      <c r="P82" s="306"/>
      <c r="Q82" s="232">
        <f t="shared" si="18"/>
        <v>0</v>
      </c>
      <c r="R82" s="353">
        <f>'ea detail'!Q82-'teg detail'!Q82</f>
        <v>0</v>
      </c>
      <c r="S82" s="353">
        <f aca="true" t="shared" si="19" ref="S82:S94">IF(I82=0,0,Q82/I82*100)</f>
        <v>0</v>
      </c>
    </row>
    <row r="83" spans="1:19" ht="12.75">
      <c r="A83" s="96"/>
      <c r="B83" s="94"/>
      <c r="C83" s="76" t="s">
        <v>240</v>
      </c>
      <c r="D83" s="324" t="str">
        <f>'ea detail'!D83</f>
        <v>GRIPITEHNIKA</v>
      </c>
      <c r="E83" s="324">
        <f>'ea detail'!E83</f>
        <v>0</v>
      </c>
      <c r="F83" s="77">
        <f>'ea detail'!F83</f>
        <v>0</v>
      </c>
      <c r="G83" s="323">
        <f>'ea detail'!G83</f>
        <v>0</v>
      </c>
      <c r="H83" s="94">
        <f>'ea detail'!H83</f>
        <v>0</v>
      </c>
      <c r="I83" s="77">
        <f t="shared" si="17"/>
        <v>0</v>
      </c>
      <c r="J83" s="332"/>
      <c r="K83" s="109"/>
      <c r="L83" s="356">
        <f>'ea detail'!L83</f>
        <v>0</v>
      </c>
      <c r="M83" s="306"/>
      <c r="N83" s="306"/>
      <c r="O83" s="306"/>
      <c r="P83" s="306"/>
      <c r="Q83" s="232">
        <f t="shared" si="18"/>
        <v>0</v>
      </c>
      <c r="R83" s="353">
        <f>'ea detail'!Q83-'teg detail'!Q83</f>
        <v>0</v>
      </c>
      <c r="S83" s="353">
        <f t="shared" si="19"/>
        <v>0</v>
      </c>
    </row>
    <row r="84" spans="1:19" ht="12.75">
      <c r="A84" s="96"/>
      <c r="B84" s="95" t="s">
        <v>208</v>
      </c>
      <c r="C84" s="76" t="s">
        <v>35</v>
      </c>
      <c r="D84" s="324" t="str">
        <f>'ea detail'!D84</f>
        <v>VALGUSTEHNIKA</v>
      </c>
      <c r="E84" s="324">
        <f>'ea detail'!E84</f>
        <v>0</v>
      </c>
      <c r="F84" s="77">
        <f>'ea detail'!F84</f>
        <v>0</v>
      </c>
      <c r="G84" s="323">
        <f>'ea detail'!G84</f>
        <v>0</v>
      </c>
      <c r="H84" s="94">
        <f>'ea detail'!H84</f>
        <v>0</v>
      </c>
      <c r="I84" s="77">
        <f t="shared" si="17"/>
        <v>0</v>
      </c>
      <c r="J84" s="332"/>
      <c r="K84" s="109"/>
      <c r="L84" s="356">
        <f>'ea detail'!L84</f>
        <v>0</v>
      </c>
      <c r="M84" s="306"/>
      <c r="N84" s="306"/>
      <c r="O84" s="306"/>
      <c r="P84" s="306"/>
      <c r="Q84" s="232">
        <f t="shared" si="18"/>
        <v>0</v>
      </c>
      <c r="R84" s="353">
        <f>'ea detail'!Q84-'teg detail'!Q84</f>
        <v>0</v>
      </c>
      <c r="S84" s="353">
        <f t="shared" si="19"/>
        <v>0</v>
      </c>
    </row>
    <row r="85" spans="1:19" ht="12.75">
      <c r="A85" s="96"/>
      <c r="B85" s="94"/>
      <c r="C85" s="76" t="s">
        <v>36</v>
      </c>
      <c r="D85" s="324" t="str">
        <f>'ea detail'!D85</f>
        <v>VALGUSTARVIKUD: FILTIRD JMS</v>
      </c>
      <c r="E85" s="324">
        <f>'ea detail'!E85</f>
        <v>0</v>
      </c>
      <c r="F85" s="77">
        <f>'ea detail'!F85</f>
        <v>0</v>
      </c>
      <c r="G85" s="323">
        <f>'ea detail'!G85</f>
        <v>0</v>
      </c>
      <c r="H85" s="94">
        <f>'ea detail'!H85</f>
        <v>0</v>
      </c>
      <c r="I85" s="77">
        <f t="shared" si="17"/>
        <v>0</v>
      </c>
      <c r="J85" s="332"/>
      <c r="K85" s="109"/>
      <c r="L85" s="356">
        <f>'ea detail'!L85</f>
        <v>0</v>
      </c>
      <c r="M85" s="306"/>
      <c r="N85" s="306"/>
      <c r="O85" s="306"/>
      <c r="P85" s="306"/>
      <c r="Q85" s="232">
        <f t="shared" si="18"/>
        <v>0</v>
      </c>
      <c r="R85" s="353">
        <f>'ea detail'!Q85-'teg detail'!Q85</f>
        <v>0</v>
      </c>
      <c r="S85" s="353">
        <f t="shared" si="19"/>
        <v>0</v>
      </c>
    </row>
    <row r="86" spans="1:19" ht="12.75">
      <c r="A86" s="96"/>
      <c r="B86" s="95"/>
      <c r="C86" s="76" t="s">
        <v>37</v>
      </c>
      <c r="D86" s="324">
        <f>'ea detail'!D86</f>
        <v>0</v>
      </c>
      <c r="E86" s="324">
        <f>'ea detail'!E86</f>
        <v>0</v>
      </c>
      <c r="F86" s="77">
        <f>'ea detail'!F86</f>
        <v>0</v>
      </c>
      <c r="G86" s="323">
        <f>'ea detail'!G86</f>
        <v>0</v>
      </c>
      <c r="H86" s="94">
        <f>'ea detail'!H86</f>
        <v>0</v>
      </c>
      <c r="I86" s="77">
        <f t="shared" si="17"/>
        <v>0</v>
      </c>
      <c r="J86" s="332"/>
      <c r="K86" s="109"/>
      <c r="L86" s="356">
        <f>'ea detail'!L86</f>
        <v>0</v>
      </c>
      <c r="M86" s="306"/>
      <c r="N86" s="306"/>
      <c r="O86" s="306"/>
      <c r="P86" s="306"/>
      <c r="Q86" s="232">
        <f t="shared" si="18"/>
        <v>0</v>
      </c>
      <c r="R86" s="353">
        <f>'ea detail'!Q86-'teg detail'!Q86</f>
        <v>0</v>
      </c>
      <c r="S86" s="353">
        <f t="shared" si="19"/>
        <v>0</v>
      </c>
    </row>
    <row r="87" spans="1:19" ht="12.75">
      <c r="A87" s="96"/>
      <c r="B87" s="94"/>
      <c r="C87" s="76" t="s">
        <v>38</v>
      </c>
      <c r="D87" s="324" t="str">
        <f>'ea detail'!D87</f>
        <v>HELITEHNIKA KOMPLEKT</v>
      </c>
      <c r="E87" s="324">
        <f>'ea detail'!E87</f>
        <v>0</v>
      </c>
      <c r="F87" s="77">
        <f>'ea detail'!F87</f>
        <v>0</v>
      </c>
      <c r="G87" s="323">
        <f>'ea detail'!G87</f>
        <v>0</v>
      </c>
      <c r="H87" s="94">
        <f>'ea detail'!H87</f>
        <v>0</v>
      </c>
      <c r="I87" s="77">
        <f t="shared" si="17"/>
        <v>0</v>
      </c>
      <c r="J87" s="332"/>
      <c r="K87" s="109"/>
      <c r="L87" s="356">
        <f>'ea detail'!L87</f>
        <v>0</v>
      </c>
      <c r="M87" s="306"/>
      <c r="N87" s="306"/>
      <c r="O87" s="306"/>
      <c r="P87" s="306"/>
      <c r="Q87" s="232">
        <f t="shared" si="18"/>
        <v>0</v>
      </c>
      <c r="R87" s="353">
        <f>'ea detail'!Q87-'teg detail'!Q87</f>
        <v>0</v>
      </c>
      <c r="S87" s="353">
        <f t="shared" si="19"/>
        <v>0</v>
      </c>
    </row>
    <row r="88" spans="1:19" ht="12.75" hidden="1">
      <c r="A88" s="96"/>
      <c r="B88" s="333"/>
      <c r="C88" s="76"/>
      <c r="D88" s="324">
        <f>'ea detail'!D88</f>
        <v>0</v>
      </c>
      <c r="E88" s="324">
        <f>'ea detail'!E88</f>
        <v>0</v>
      </c>
      <c r="F88" s="77">
        <f>'ea detail'!F88</f>
        <v>0</v>
      </c>
      <c r="G88" s="323">
        <f>'ea detail'!G88</f>
        <v>0</v>
      </c>
      <c r="H88" s="94">
        <f>'ea detail'!H88</f>
        <v>0</v>
      </c>
      <c r="I88" s="77"/>
      <c r="J88" s="332"/>
      <c r="K88" s="109"/>
      <c r="L88" s="356">
        <f>'ea detail'!L88</f>
        <v>0</v>
      </c>
      <c r="M88" s="306"/>
      <c r="N88" s="306"/>
      <c r="O88" s="306"/>
      <c r="P88" s="306"/>
      <c r="Q88" s="232">
        <f t="shared" si="18"/>
        <v>0</v>
      </c>
      <c r="R88" s="353">
        <f>'ea detail'!Q88-'teg detail'!Q88</f>
        <v>0</v>
      </c>
      <c r="S88" s="353">
        <f t="shared" si="19"/>
        <v>0</v>
      </c>
    </row>
    <row r="89" spans="1:19" ht="12.75">
      <c r="A89" s="96"/>
      <c r="B89" s="94"/>
      <c r="C89" s="76"/>
      <c r="D89" s="324">
        <f>'ea detail'!D89</f>
        <v>0</v>
      </c>
      <c r="E89" s="324">
        <f>'ea detail'!E89</f>
        <v>0</v>
      </c>
      <c r="F89" s="77">
        <f>'ea detail'!F89</f>
        <v>0</v>
      </c>
      <c r="G89" s="323">
        <f>'ea detail'!G89</f>
        <v>0</v>
      </c>
      <c r="H89" s="94">
        <f>'ea detail'!H89</f>
        <v>0</v>
      </c>
      <c r="I89" s="77">
        <f t="shared" si="17"/>
        <v>0</v>
      </c>
      <c r="J89" s="332"/>
      <c r="K89" s="109"/>
      <c r="L89" s="356">
        <f>'ea detail'!L89</f>
        <v>0</v>
      </c>
      <c r="M89" s="306"/>
      <c r="N89" s="306"/>
      <c r="O89" s="306"/>
      <c r="P89" s="306"/>
      <c r="Q89" s="232">
        <f t="shared" si="18"/>
        <v>0</v>
      </c>
      <c r="R89" s="353">
        <f>'ea detail'!Q89-'teg detail'!Q89</f>
        <v>0</v>
      </c>
      <c r="S89" s="353">
        <f t="shared" si="19"/>
        <v>0</v>
      </c>
    </row>
    <row r="90" spans="1:19" ht="12.75">
      <c r="A90" s="96"/>
      <c r="B90" s="95" t="s">
        <v>39</v>
      </c>
      <c r="C90" s="76"/>
      <c r="D90" s="324" t="str">
        <f>'ea detail'!D90</f>
        <v>SIDETEHNIKA</v>
      </c>
      <c r="E90" s="324">
        <f>'ea detail'!E90</f>
        <v>0</v>
      </c>
      <c r="F90" s="77">
        <f>'ea detail'!F90</f>
        <v>0</v>
      </c>
      <c r="G90" s="323">
        <f>'ea detail'!G90</f>
        <v>0</v>
      </c>
      <c r="H90" s="94">
        <f>'ea detail'!H90</f>
        <v>0</v>
      </c>
      <c r="I90" s="77">
        <f t="shared" si="17"/>
        <v>0</v>
      </c>
      <c r="J90" s="332"/>
      <c r="K90" s="109"/>
      <c r="L90" s="356">
        <f>'ea detail'!L90</f>
        <v>0</v>
      </c>
      <c r="M90" s="306"/>
      <c r="N90" s="306"/>
      <c r="O90" s="306"/>
      <c r="P90" s="306"/>
      <c r="Q90" s="232">
        <f t="shared" si="18"/>
        <v>0</v>
      </c>
      <c r="R90" s="353">
        <f>'ea detail'!Q90-'teg detail'!Q90</f>
        <v>0</v>
      </c>
      <c r="S90" s="353">
        <f t="shared" si="19"/>
        <v>0</v>
      </c>
    </row>
    <row r="91" spans="1:19" ht="12.75">
      <c r="A91" s="96"/>
      <c r="B91" s="94"/>
      <c r="C91" s="76"/>
      <c r="D91" s="324">
        <f>'ea detail'!D91</f>
        <v>0</v>
      </c>
      <c r="E91" s="324">
        <f>'ea detail'!E91</f>
        <v>0</v>
      </c>
      <c r="F91" s="77">
        <f>'ea detail'!F91</f>
        <v>0</v>
      </c>
      <c r="G91" s="323">
        <f>'ea detail'!G91</f>
        <v>0</v>
      </c>
      <c r="H91" s="94">
        <f>'ea detail'!H91</f>
        <v>0</v>
      </c>
      <c r="I91" s="77">
        <f t="shared" si="17"/>
        <v>0</v>
      </c>
      <c r="J91" s="332"/>
      <c r="K91" s="109"/>
      <c r="L91" s="356">
        <f>'ea detail'!L91</f>
        <v>0</v>
      </c>
      <c r="M91" s="306"/>
      <c r="N91" s="306"/>
      <c r="O91" s="306"/>
      <c r="P91" s="306"/>
      <c r="Q91" s="232">
        <f t="shared" si="18"/>
        <v>0</v>
      </c>
      <c r="R91" s="353">
        <f>'ea detail'!Q91-'teg detail'!Q91</f>
        <v>0</v>
      </c>
      <c r="S91" s="353">
        <f t="shared" si="19"/>
        <v>0</v>
      </c>
    </row>
    <row r="92" spans="1:19" ht="12.75">
      <c r="A92" s="96"/>
      <c r="B92" s="95" t="s">
        <v>209</v>
      </c>
      <c r="C92" s="76"/>
      <c r="D92" s="324" t="str">
        <f>'ea detail'!D92</f>
        <v>ERITEHNIKA</v>
      </c>
      <c r="E92" s="324">
        <f>'ea detail'!E92</f>
        <v>0</v>
      </c>
      <c r="F92" s="77">
        <f>'ea detail'!F92</f>
        <v>0</v>
      </c>
      <c r="G92" s="323">
        <f>'ea detail'!G92</f>
        <v>0</v>
      </c>
      <c r="H92" s="94">
        <f>'ea detail'!H92</f>
        <v>0</v>
      </c>
      <c r="I92" s="77">
        <f t="shared" si="17"/>
        <v>0</v>
      </c>
      <c r="J92" s="332"/>
      <c r="K92" s="109"/>
      <c r="L92" s="356">
        <f>'ea detail'!L92</f>
        <v>0</v>
      </c>
      <c r="M92" s="306"/>
      <c r="N92" s="306"/>
      <c r="O92" s="306"/>
      <c r="P92" s="306"/>
      <c r="Q92" s="232">
        <f t="shared" si="18"/>
        <v>0</v>
      </c>
      <c r="R92" s="353">
        <f>'ea detail'!Q92-'teg detail'!Q92</f>
        <v>0</v>
      </c>
      <c r="S92" s="353">
        <f t="shared" si="19"/>
        <v>0</v>
      </c>
    </row>
    <row r="93" spans="1:19" ht="12.75">
      <c r="A93" s="96"/>
      <c r="B93" s="94"/>
      <c r="C93" s="76"/>
      <c r="D93" s="324">
        <f>'ea detail'!D93</f>
        <v>0</v>
      </c>
      <c r="E93" s="324">
        <f>'ea detail'!E93</f>
        <v>0</v>
      </c>
      <c r="F93" s="77">
        <f>'ea detail'!F93</f>
        <v>0</v>
      </c>
      <c r="G93" s="323">
        <f>'ea detail'!G93</f>
        <v>0</v>
      </c>
      <c r="H93" s="94">
        <f>'ea detail'!H93</f>
        <v>0</v>
      </c>
      <c r="I93" s="77">
        <f t="shared" si="17"/>
        <v>0</v>
      </c>
      <c r="J93" s="332"/>
      <c r="K93" s="109"/>
      <c r="L93" s="356">
        <f>'ea detail'!L93</f>
        <v>0</v>
      </c>
      <c r="M93" s="306"/>
      <c r="N93" s="306"/>
      <c r="O93" s="306"/>
      <c r="P93" s="306"/>
      <c r="Q93" s="232">
        <f t="shared" si="18"/>
        <v>0</v>
      </c>
      <c r="R93" s="353">
        <f>'ea detail'!Q93-'teg detail'!Q93</f>
        <v>0</v>
      </c>
      <c r="S93" s="353">
        <f t="shared" si="19"/>
        <v>0</v>
      </c>
    </row>
    <row r="94" spans="1:19" ht="12.75">
      <c r="A94" s="96"/>
      <c r="B94" s="95" t="s">
        <v>17</v>
      </c>
      <c r="C94" s="76"/>
      <c r="D94" s="324" t="str">
        <f>'ea detail'!D94</f>
        <v>MUUD</v>
      </c>
      <c r="E94" s="76"/>
      <c r="F94" s="77">
        <f>'ea detail'!F94</f>
        <v>0</v>
      </c>
      <c r="G94" s="323">
        <f>'ea detail'!G94</f>
        <v>0</v>
      </c>
      <c r="H94" s="94">
        <f>'ea detail'!H94</f>
        <v>0</v>
      </c>
      <c r="I94" s="77">
        <f t="shared" si="17"/>
        <v>0</v>
      </c>
      <c r="J94" s="332"/>
      <c r="K94" s="109"/>
      <c r="L94" s="356">
        <f>'ea detail'!L94</f>
        <v>0</v>
      </c>
      <c r="M94" s="306"/>
      <c r="N94" s="306"/>
      <c r="O94" s="306"/>
      <c r="P94" s="306"/>
      <c r="Q94" s="232">
        <f t="shared" si="18"/>
        <v>0</v>
      </c>
      <c r="R94" s="353">
        <f>'ea detail'!Q94-'teg detail'!Q94</f>
        <v>0</v>
      </c>
      <c r="S94" s="353">
        <f t="shared" si="19"/>
        <v>0</v>
      </c>
    </row>
    <row r="95" spans="1:19" ht="12.75">
      <c r="A95" s="96"/>
      <c r="B95" s="94"/>
      <c r="C95" s="76"/>
      <c r="D95" s="76"/>
      <c r="E95" s="76"/>
      <c r="F95" s="77"/>
      <c r="G95" s="85"/>
      <c r="H95" s="82"/>
      <c r="I95" s="77"/>
      <c r="J95" s="332"/>
      <c r="K95" s="109"/>
      <c r="L95" s="232"/>
      <c r="M95" s="118"/>
      <c r="N95" s="118"/>
      <c r="O95" s="118"/>
      <c r="P95" s="118"/>
      <c r="Q95" s="232"/>
      <c r="R95" s="352"/>
      <c r="S95" s="352"/>
    </row>
    <row r="96" spans="1:19" ht="12.75">
      <c r="A96" s="96"/>
      <c r="B96" s="91" t="s">
        <v>40</v>
      </c>
      <c r="C96" s="91"/>
      <c r="D96" s="92" t="s">
        <v>126</v>
      </c>
      <c r="E96" s="92"/>
      <c r="F96" s="77"/>
      <c r="G96" s="85"/>
      <c r="H96" s="82"/>
      <c r="I96" s="90">
        <f>SUM(I81:I95)</f>
        <v>0</v>
      </c>
      <c r="J96" s="332"/>
      <c r="K96" s="109"/>
      <c r="L96" s="90">
        <f>SUM(L81:L95)</f>
        <v>0</v>
      </c>
      <c r="M96" s="90">
        <f>SUM(M81:M95)</f>
        <v>0</v>
      </c>
      <c r="N96" s="90">
        <f>SUM(N81:N95)</f>
        <v>0</v>
      </c>
      <c r="O96" s="90">
        <f>SUM(O81:O95)</f>
        <v>0</v>
      </c>
      <c r="P96" s="90">
        <f>SUM(P81:P95)</f>
        <v>0</v>
      </c>
      <c r="Q96" s="354">
        <f>SUM(L96:P96)</f>
        <v>0</v>
      </c>
      <c r="R96" s="355">
        <f>'ea detail'!Q96-'teg detail'!Q96</f>
        <v>0</v>
      </c>
      <c r="S96" s="355">
        <f>IF(I96=0,0,Q96/I96*100)</f>
        <v>0</v>
      </c>
    </row>
    <row r="97" spans="1:19" ht="12.75">
      <c r="A97" s="96"/>
      <c r="B97" s="94"/>
      <c r="C97" s="94"/>
      <c r="D97" s="92"/>
      <c r="E97" s="92"/>
      <c r="F97" s="77"/>
      <c r="G97" s="85"/>
      <c r="H97" s="82"/>
      <c r="I97" s="77"/>
      <c r="J97" s="332"/>
      <c r="K97" s="109"/>
      <c r="L97" s="232"/>
      <c r="M97" s="118"/>
      <c r="N97" s="118"/>
      <c r="O97" s="118"/>
      <c r="P97" s="118"/>
      <c r="Q97" s="232"/>
      <c r="R97" s="352"/>
      <c r="S97" s="352"/>
    </row>
    <row r="98" spans="1:19" ht="12.75">
      <c r="A98" s="313">
        <f>'ea detail'!A98</f>
        <v>8</v>
      </c>
      <c r="B98" s="314" t="s">
        <v>2</v>
      </c>
      <c r="C98" s="314"/>
      <c r="D98" s="315" t="s">
        <v>186</v>
      </c>
      <c r="E98" s="334"/>
      <c r="F98" s="316" t="s">
        <v>149</v>
      </c>
      <c r="G98" s="317" t="s">
        <v>148</v>
      </c>
      <c r="H98" s="318" t="s">
        <v>150</v>
      </c>
      <c r="I98" s="319" t="s">
        <v>151</v>
      </c>
      <c r="J98" s="320" t="s">
        <v>20</v>
      </c>
      <c r="K98" s="109"/>
      <c r="L98" s="396" t="str">
        <f aca="true" t="shared" si="20" ref="L98:Q98">L7</f>
        <v>Arendus</v>
      </c>
      <c r="M98" s="396" t="str">
        <f t="shared" si="20"/>
        <v>daatum</v>
      </c>
      <c r="N98" s="396" t="str">
        <f t="shared" si="20"/>
        <v>daatum</v>
      </c>
      <c r="O98" s="396" t="str">
        <f t="shared" si="20"/>
        <v>daatum</v>
      </c>
      <c r="P98" s="396" t="str">
        <f t="shared" si="20"/>
        <v>daatum</v>
      </c>
      <c r="Q98" s="351" t="str">
        <f t="shared" si="20"/>
        <v>kokku €</v>
      </c>
      <c r="R98" s="351" t="s">
        <v>298</v>
      </c>
      <c r="S98" s="351" t="s">
        <v>10</v>
      </c>
    </row>
    <row r="99" spans="1:19" ht="12.75">
      <c r="A99" s="96"/>
      <c r="B99" s="94"/>
      <c r="C99" s="94"/>
      <c r="D99" s="76"/>
      <c r="E99" s="76"/>
      <c r="F99" s="77"/>
      <c r="G99" s="85"/>
      <c r="H99" s="82"/>
      <c r="I99" s="77"/>
      <c r="J99" s="332"/>
      <c r="K99" s="109"/>
      <c r="L99" s="232"/>
      <c r="M99" s="118"/>
      <c r="N99" s="118"/>
      <c r="O99" s="118"/>
      <c r="P99" s="118"/>
      <c r="Q99" s="232"/>
      <c r="R99" s="352"/>
      <c r="S99" s="352"/>
    </row>
    <row r="100" spans="1:19" ht="12.75">
      <c r="A100" s="96"/>
      <c r="B100" s="95" t="s">
        <v>41</v>
      </c>
      <c r="C100" s="95"/>
      <c r="D100" s="324" t="str">
        <f>'ea detail'!D100</f>
        <v>KAAMERAGRUPP</v>
      </c>
      <c r="E100" s="324">
        <f>'ea detail'!E100</f>
        <v>0</v>
      </c>
      <c r="F100" s="77">
        <f>'ea detail'!F100</f>
        <v>0</v>
      </c>
      <c r="G100" s="323">
        <f>'ea detail'!G100</f>
        <v>0</v>
      </c>
      <c r="H100" s="94">
        <f>'ea detail'!H100</f>
        <v>0</v>
      </c>
      <c r="I100" s="77">
        <f aca="true" t="shared" si="21" ref="I100:I105">F100*H100</f>
        <v>0</v>
      </c>
      <c r="J100" s="332"/>
      <c r="K100" s="109"/>
      <c r="L100" s="356">
        <f>'ea detail'!L100</f>
        <v>0</v>
      </c>
      <c r="M100" s="306"/>
      <c r="N100" s="306"/>
      <c r="O100" s="306"/>
      <c r="P100" s="306"/>
      <c r="Q100" s="232">
        <f aca="true" t="shared" si="22" ref="Q100:Q105">SUM(L100:P100)</f>
        <v>0</v>
      </c>
      <c r="R100" s="353">
        <f>'ea detail'!Q100-'teg detail'!Q100</f>
        <v>0</v>
      </c>
      <c r="S100" s="353">
        <f aca="true" t="shared" si="23" ref="S100:S105">IF(I100=0,0,Q100/I100*100)</f>
        <v>0</v>
      </c>
    </row>
    <row r="101" spans="1:19" ht="12.75">
      <c r="A101" s="96"/>
      <c r="B101" s="95"/>
      <c r="C101" s="95"/>
      <c r="D101" s="324" t="str">
        <f>'ea detail'!D101</f>
        <v>GRIPIGRUPP</v>
      </c>
      <c r="E101" s="324">
        <f>'ea detail'!E101</f>
        <v>0</v>
      </c>
      <c r="F101" s="77">
        <f>'ea detail'!F101</f>
        <v>0</v>
      </c>
      <c r="G101" s="323">
        <f>'ea detail'!G101</f>
        <v>0</v>
      </c>
      <c r="H101" s="94">
        <f>'ea detail'!H101</f>
        <v>0</v>
      </c>
      <c r="I101" s="77">
        <f t="shared" si="21"/>
        <v>0</v>
      </c>
      <c r="J101" s="332"/>
      <c r="K101" s="109"/>
      <c r="L101" s="356">
        <f>'ea detail'!L101</f>
        <v>0</v>
      </c>
      <c r="M101" s="306"/>
      <c r="N101" s="306"/>
      <c r="O101" s="306"/>
      <c r="P101" s="306"/>
      <c r="Q101" s="232">
        <f>SUM(L101:P101)</f>
        <v>0</v>
      </c>
      <c r="R101" s="353">
        <f>'ea detail'!Q101-'teg detail'!Q101</f>
        <v>0</v>
      </c>
      <c r="S101" s="353">
        <f t="shared" si="23"/>
        <v>0</v>
      </c>
    </row>
    <row r="102" spans="1:19" ht="12.75">
      <c r="A102" s="96"/>
      <c r="B102" s="95"/>
      <c r="C102" s="95"/>
      <c r="D102" s="324" t="str">
        <f>'ea detail'!D102</f>
        <v>VALGUSGRUPP</v>
      </c>
      <c r="E102" s="324">
        <f>'ea detail'!E102</f>
        <v>0</v>
      </c>
      <c r="F102" s="77">
        <f>'ea detail'!F102</f>
        <v>0</v>
      </c>
      <c r="G102" s="323">
        <f>'ea detail'!G102</f>
        <v>0</v>
      </c>
      <c r="H102" s="94">
        <f>'ea detail'!H102</f>
        <v>0</v>
      </c>
      <c r="I102" s="77">
        <f t="shared" si="21"/>
        <v>0</v>
      </c>
      <c r="J102" s="332"/>
      <c r="K102" s="109"/>
      <c r="L102" s="356">
        <f>'ea detail'!L102</f>
        <v>0</v>
      </c>
      <c r="M102" s="306"/>
      <c r="N102" s="306"/>
      <c r="O102" s="306"/>
      <c r="P102" s="306"/>
      <c r="Q102" s="232">
        <f>SUM(L102:P102)</f>
        <v>0</v>
      </c>
      <c r="R102" s="353">
        <f>'ea detail'!Q102-'teg detail'!Q102</f>
        <v>0</v>
      </c>
      <c r="S102" s="353">
        <f t="shared" si="23"/>
        <v>0</v>
      </c>
    </row>
    <row r="103" spans="1:19" ht="12.75">
      <c r="A103" s="96"/>
      <c r="B103" s="95" t="s">
        <v>42</v>
      </c>
      <c r="C103" s="95"/>
      <c r="D103" s="324" t="str">
        <f>'ea detail'!D103</f>
        <v>HELIGRUPP</v>
      </c>
      <c r="E103" s="324">
        <f>'ea detail'!E103</f>
        <v>0</v>
      </c>
      <c r="F103" s="77">
        <f>'ea detail'!F103</f>
        <v>0</v>
      </c>
      <c r="G103" s="323">
        <f>'ea detail'!G103</f>
        <v>0</v>
      </c>
      <c r="H103" s="94">
        <f>'ea detail'!H103</f>
        <v>0</v>
      </c>
      <c r="I103" s="77">
        <f t="shared" si="21"/>
        <v>0</v>
      </c>
      <c r="J103" s="332"/>
      <c r="K103" s="109"/>
      <c r="L103" s="356">
        <f>'ea detail'!L103</f>
        <v>0</v>
      </c>
      <c r="M103" s="306"/>
      <c r="N103" s="306"/>
      <c r="O103" s="306"/>
      <c r="P103" s="306"/>
      <c r="Q103" s="232">
        <f t="shared" si="22"/>
        <v>0</v>
      </c>
      <c r="R103" s="353">
        <f>'ea detail'!Q103-'teg detail'!Q103</f>
        <v>0</v>
      </c>
      <c r="S103" s="353">
        <f t="shared" si="23"/>
        <v>0</v>
      </c>
    </row>
    <row r="104" spans="1:19" ht="12.75">
      <c r="A104" s="96"/>
      <c r="B104" s="95"/>
      <c r="C104" s="95"/>
      <c r="D104" s="324">
        <f>'ea detail'!D104</f>
        <v>0</v>
      </c>
      <c r="E104" s="324">
        <f>'ea detail'!E104</f>
        <v>0</v>
      </c>
      <c r="F104" s="77">
        <f>'ea detail'!F104</f>
        <v>0</v>
      </c>
      <c r="G104" s="323">
        <f>'ea detail'!G104</f>
        <v>0</v>
      </c>
      <c r="H104" s="94">
        <f>'ea detail'!H104</f>
        <v>0</v>
      </c>
      <c r="I104" s="77">
        <f t="shared" si="21"/>
        <v>0</v>
      </c>
      <c r="J104" s="332"/>
      <c r="K104" s="109"/>
      <c r="L104" s="356">
        <f>'ea detail'!L104</f>
        <v>0</v>
      </c>
      <c r="M104" s="306"/>
      <c r="N104" s="306"/>
      <c r="O104" s="306"/>
      <c r="P104" s="306"/>
      <c r="Q104" s="232">
        <f t="shared" si="22"/>
        <v>0</v>
      </c>
      <c r="R104" s="353">
        <f>'ea detail'!Q104-'teg detail'!Q104</f>
        <v>0</v>
      </c>
      <c r="S104" s="353">
        <f t="shared" si="23"/>
        <v>0</v>
      </c>
    </row>
    <row r="105" spans="1:19" ht="12.75">
      <c r="A105" s="96"/>
      <c r="B105" s="95" t="s">
        <v>43</v>
      </c>
      <c r="C105" s="95"/>
      <c r="D105" s="324" t="str">
        <f>'ea detail'!D105</f>
        <v>MUUD</v>
      </c>
      <c r="E105" s="324">
        <f>'ea detail'!E105</f>
        <v>0</v>
      </c>
      <c r="F105" s="77">
        <f>'ea detail'!F105</f>
        <v>0</v>
      </c>
      <c r="G105" s="323">
        <f>'ea detail'!G105</f>
        <v>0</v>
      </c>
      <c r="H105" s="94">
        <f>'ea detail'!H105</f>
        <v>0</v>
      </c>
      <c r="I105" s="77">
        <f t="shared" si="21"/>
        <v>0</v>
      </c>
      <c r="J105" s="332"/>
      <c r="K105" s="109"/>
      <c r="L105" s="356">
        <f>'ea detail'!L105</f>
        <v>0</v>
      </c>
      <c r="M105" s="306"/>
      <c r="N105" s="306"/>
      <c r="O105" s="306"/>
      <c r="P105" s="306"/>
      <c r="Q105" s="232">
        <f t="shared" si="22"/>
        <v>0</v>
      </c>
      <c r="R105" s="353">
        <f>'ea detail'!Q105-'teg detail'!Q105</f>
        <v>0</v>
      </c>
      <c r="S105" s="353">
        <f t="shared" si="23"/>
        <v>0</v>
      </c>
    </row>
    <row r="106" spans="1:19" ht="12.75">
      <c r="A106" s="96"/>
      <c r="B106" s="95"/>
      <c r="C106" s="95"/>
      <c r="D106" s="76"/>
      <c r="E106" s="76"/>
      <c r="F106" s="77"/>
      <c r="G106" s="85"/>
      <c r="H106" s="82"/>
      <c r="I106" s="77"/>
      <c r="J106" s="332"/>
      <c r="K106" s="109"/>
      <c r="L106" s="232"/>
      <c r="M106" s="118"/>
      <c r="N106" s="118"/>
      <c r="O106" s="118"/>
      <c r="P106" s="118"/>
      <c r="Q106" s="232"/>
      <c r="R106" s="352"/>
      <c r="S106" s="352"/>
    </row>
    <row r="107" spans="1:19" ht="12.75">
      <c r="A107" s="96"/>
      <c r="B107" s="91" t="s">
        <v>44</v>
      </c>
      <c r="C107" s="91"/>
      <c r="D107" s="92" t="s">
        <v>210</v>
      </c>
      <c r="E107" s="92"/>
      <c r="F107" s="77"/>
      <c r="G107" s="85"/>
      <c r="H107" s="82"/>
      <c r="I107" s="90">
        <f>SUM(I100:I106)</f>
        <v>0</v>
      </c>
      <c r="J107" s="332"/>
      <c r="K107" s="109"/>
      <c r="L107" s="90">
        <f>SUM(L100:L106)</f>
        <v>0</v>
      </c>
      <c r="M107" s="83">
        <f>SUM(M100:M106)</f>
        <v>0</v>
      </c>
      <c r="N107" s="83">
        <f>SUM(N100:N106)</f>
        <v>0</v>
      </c>
      <c r="O107" s="83">
        <f>SUM(O100:O106)</f>
        <v>0</v>
      </c>
      <c r="P107" s="83">
        <f>SUM(P100:P106)</f>
        <v>0</v>
      </c>
      <c r="Q107" s="354">
        <f>SUM(L107:P107)</f>
        <v>0</v>
      </c>
      <c r="R107" s="355">
        <f>'ea detail'!Q107-'teg detail'!Q107</f>
        <v>0</v>
      </c>
      <c r="S107" s="355">
        <f>IF(I107=0,0,Q107/I107*100)</f>
        <v>0</v>
      </c>
    </row>
    <row r="108" spans="1:19" ht="12.75">
      <c r="A108" s="96"/>
      <c r="B108" s="91"/>
      <c r="C108" s="91"/>
      <c r="D108" s="92"/>
      <c r="E108" s="92"/>
      <c r="F108" s="77"/>
      <c r="G108" s="85"/>
      <c r="H108" s="82"/>
      <c r="I108" s="90"/>
      <c r="J108" s="332"/>
      <c r="K108" s="109"/>
      <c r="L108" s="83"/>
      <c r="M108" s="83"/>
      <c r="N108" s="83"/>
      <c r="O108" s="83"/>
      <c r="P108" s="83"/>
      <c r="Q108" s="354"/>
      <c r="R108" s="355"/>
      <c r="S108" s="355"/>
    </row>
    <row r="109" spans="1:19" ht="12.75">
      <c r="A109" s="313">
        <f>'ea detail'!A109</f>
        <v>9</v>
      </c>
      <c r="B109" s="59" t="s">
        <v>2</v>
      </c>
      <c r="C109" s="59"/>
      <c r="D109" s="60" t="s">
        <v>285</v>
      </c>
      <c r="E109" s="114"/>
      <c r="F109" s="61" t="s">
        <v>149</v>
      </c>
      <c r="G109" s="62" t="s">
        <v>148</v>
      </c>
      <c r="H109" s="64" t="s">
        <v>150</v>
      </c>
      <c r="I109" s="64" t="s">
        <v>151</v>
      </c>
      <c r="J109" s="65" t="s">
        <v>20</v>
      </c>
      <c r="K109" s="109"/>
      <c r="L109" s="396" t="str">
        <f aca="true" t="shared" si="24" ref="L109:Q109">L7</f>
        <v>Arendus</v>
      </c>
      <c r="M109" s="396" t="str">
        <f t="shared" si="24"/>
        <v>daatum</v>
      </c>
      <c r="N109" s="396" t="str">
        <f t="shared" si="24"/>
        <v>daatum</v>
      </c>
      <c r="O109" s="396" t="str">
        <f t="shared" si="24"/>
        <v>daatum</v>
      </c>
      <c r="P109" s="396" t="str">
        <f t="shared" si="24"/>
        <v>daatum</v>
      </c>
      <c r="Q109" s="351" t="str">
        <f t="shared" si="24"/>
        <v>kokku €</v>
      </c>
      <c r="R109" s="351" t="s">
        <v>298</v>
      </c>
      <c r="S109" s="351" t="s">
        <v>10</v>
      </c>
    </row>
    <row r="110" spans="1:19" ht="12.75">
      <c r="A110" s="96"/>
      <c r="B110" s="91"/>
      <c r="C110" s="91"/>
      <c r="D110" s="92"/>
      <c r="E110" s="92"/>
      <c r="F110" s="77"/>
      <c r="G110" s="85"/>
      <c r="H110" s="82"/>
      <c r="I110" s="90"/>
      <c r="J110" s="332"/>
      <c r="K110" s="109"/>
      <c r="L110" s="90"/>
      <c r="M110" s="83"/>
      <c r="N110" s="83"/>
      <c r="O110" s="83"/>
      <c r="P110" s="83"/>
      <c r="Q110" s="354"/>
      <c r="R110" s="355"/>
      <c r="S110" s="355"/>
    </row>
    <row r="111" spans="1:19" ht="12.75">
      <c r="A111" s="96"/>
      <c r="B111" s="91"/>
      <c r="C111" s="91"/>
      <c r="D111" s="324" t="str">
        <f>'ea detail'!D111</f>
        <v>LAVASTUSKULUD</v>
      </c>
      <c r="E111" s="92"/>
      <c r="F111" s="77">
        <f>'ea detail'!F111</f>
        <v>0</v>
      </c>
      <c r="G111" s="323">
        <f>'ea detail'!G111</f>
        <v>0</v>
      </c>
      <c r="H111" s="94">
        <f>'ea detail'!H111</f>
        <v>0</v>
      </c>
      <c r="I111" s="77">
        <f>F111*H111</f>
        <v>0</v>
      </c>
      <c r="J111" s="332"/>
      <c r="K111" s="109"/>
      <c r="L111" s="356">
        <f>'ea detail'!L111</f>
        <v>0</v>
      </c>
      <c r="M111" s="306"/>
      <c r="N111" s="306"/>
      <c r="O111" s="306"/>
      <c r="P111" s="306"/>
      <c r="Q111" s="232">
        <f>SUM(L111:P111)</f>
        <v>0</v>
      </c>
      <c r="R111" s="353">
        <f>'ea detail'!Q111-'teg detail'!Q111</f>
        <v>0</v>
      </c>
      <c r="S111" s="353">
        <f>IF(I111=0,0,Q111/I111*100)</f>
        <v>0</v>
      </c>
    </row>
    <row r="112" spans="1:19" ht="12.75">
      <c r="A112" s="96"/>
      <c r="B112" s="91"/>
      <c r="C112" s="91"/>
      <c r="D112" s="324"/>
      <c r="E112" s="92"/>
      <c r="F112" s="77"/>
      <c r="G112" s="85"/>
      <c r="H112" s="82"/>
      <c r="I112" s="90"/>
      <c r="J112" s="332"/>
      <c r="K112" s="109"/>
      <c r="L112" s="90"/>
      <c r="M112" s="83"/>
      <c r="N112" s="83"/>
      <c r="O112" s="83"/>
      <c r="P112" s="83"/>
      <c r="Q112" s="354"/>
      <c r="R112" s="355"/>
      <c r="S112" s="355"/>
    </row>
    <row r="113" spans="1:19" ht="12.75">
      <c r="A113" s="96"/>
      <c r="B113" s="91"/>
      <c r="C113" s="91"/>
      <c r="D113" s="391" t="str">
        <f>'ea detail'!D113</f>
        <v>LAVASTUSKULUD KOKKU</v>
      </c>
      <c r="E113" s="92"/>
      <c r="F113" s="77"/>
      <c r="G113" s="85"/>
      <c r="H113" s="82"/>
      <c r="I113" s="90">
        <f>SUM(I111:I112)</f>
        <v>0</v>
      </c>
      <c r="J113" s="332"/>
      <c r="K113" s="109"/>
      <c r="L113" s="90">
        <f>SUM(L111:L112)</f>
        <v>0</v>
      </c>
      <c r="M113" s="83">
        <f>SUM(M111:M112)</f>
        <v>0</v>
      </c>
      <c r="N113" s="83">
        <f>SUM(N111:N112)</f>
        <v>0</v>
      </c>
      <c r="O113" s="83">
        <f>SUM(O111:O112)</f>
        <v>0</v>
      </c>
      <c r="P113" s="83">
        <f>SUM(P111:P112)</f>
        <v>0</v>
      </c>
      <c r="Q113" s="354">
        <f>SUM(L113:P113)</f>
        <v>0</v>
      </c>
      <c r="R113" s="355">
        <f>'ea detail'!Q113-'teg detail'!Q113</f>
        <v>0</v>
      </c>
      <c r="S113" s="355">
        <f>IF(I113=0,0,Q113/I113*100)</f>
        <v>0</v>
      </c>
    </row>
    <row r="114" spans="1:19" ht="12.75">
      <c r="A114" s="96"/>
      <c r="B114" s="94"/>
      <c r="C114" s="94"/>
      <c r="D114" s="76"/>
      <c r="E114" s="76"/>
      <c r="F114" s="77"/>
      <c r="G114" s="85"/>
      <c r="H114" s="82"/>
      <c r="I114" s="77"/>
      <c r="J114" s="332"/>
      <c r="K114" s="109"/>
      <c r="L114" s="232"/>
      <c r="M114" s="118"/>
      <c r="N114" s="118"/>
      <c r="O114" s="118"/>
      <c r="P114" s="118"/>
      <c r="Q114" s="232"/>
      <c r="R114" s="352"/>
      <c r="S114" s="352"/>
    </row>
    <row r="115" spans="1:19" ht="12.75">
      <c r="A115" s="313">
        <f>'ea detail'!A115</f>
        <v>10</v>
      </c>
      <c r="B115" s="314" t="s">
        <v>3</v>
      </c>
      <c r="C115" s="314"/>
      <c r="D115" s="335" t="s">
        <v>187</v>
      </c>
      <c r="E115" s="334"/>
      <c r="F115" s="316" t="s">
        <v>149</v>
      </c>
      <c r="G115" s="317" t="s">
        <v>148</v>
      </c>
      <c r="H115" s="318" t="s">
        <v>150</v>
      </c>
      <c r="I115" s="319" t="s">
        <v>151</v>
      </c>
      <c r="J115" s="320" t="s">
        <v>20</v>
      </c>
      <c r="K115" s="109"/>
      <c r="L115" s="396" t="str">
        <f aca="true" t="shared" si="25" ref="L115:Q115">L7</f>
        <v>Arendus</v>
      </c>
      <c r="M115" s="396" t="str">
        <f t="shared" si="25"/>
        <v>daatum</v>
      </c>
      <c r="N115" s="396" t="str">
        <f t="shared" si="25"/>
        <v>daatum</v>
      </c>
      <c r="O115" s="396" t="str">
        <f t="shared" si="25"/>
        <v>daatum</v>
      </c>
      <c r="P115" s="396" t="str">
        <f t="shared" si="25"/>
        <v>daatum</v>
      </c>
      <c r="Q115" s="351" t="str">
        <f t="shared" si="25"/>
        <v>kokku €</v>
      </c>
      <c r="R115" s="351" t="s">
        <v>298</v>
      </c>
      <c r="S115" s="351" t="s">
        <v>10</v>
      </c>
    </row>
    <row r="116" spans="1:19" ht="12.75">
      <c r="A116" s="96"/>
      <c r="B116" s="76"/>
      <c r="C116" s="76"/>
      <c r="D116" s="76"/>
      <c r="E116" s="76"/>
      <c r="F116" s="77"/>
      <c r="G116" s="85"/>
      <c r="H116" s="82"/>
      <c r="I116" s="77"/>
      <c r="J116" s="332"/>
      <c r="K116" s="109"/>
      <c r="L116" s="232"/>
      <c r="M116" s="118"/>
      <c r="N116" s="118"/>
      <c r="O116" s="118"/>
      <c r="P116" s="118"/>
      <c r="Q116" s="232"/>
      <c r="R116" s="352"/>
      <c r="S116" s="352"/>
    </row>
    <row r="117" spans="1:19" ht="12.75">
      <c r="A117" s="96"/>
      <c r="B117" s="75" t="s">
        <v>45</v>
      </c>
      <c r="C117" s="75"/>
      <c r="D117" s="324" t="str">
        <f>'ea detail'!D117</f>
        <v>FILMILINT</v>
      </c>
      <c r="E117" s="324">
        <f>'ea detail'!E117</f>
        <v>0</v>
      </c>
      <c r="F117" s="77">
        <f>'ea detail'!F117</f>
        <v>0</v>
      </c>
      <c r="G117" s="323">
        <f>'ea detail'!G117</f>
        <v>0</v>
      </c>
      <c r="H117" s="94">
        <f>'ea detail'!H117</f>
        <v>0</v>
      </c>
      <c r="I117" s="77">
        <f>F117*H117</f>
        <v>0</v>
      </c>
      <c r="J117" s="332"/>
      <c r="K117" s="109"/>
      <c r="L117" s="356">
        <f>'ea detail'!L117</f>
        <v>0</v>
      </c>
      <c r="M117" s="306"/>
      <c r="N117" s="306"/>
      <c r="O117" s="306"/>
      <c r="P117" s="306"/>
      <c r="Q117" s="232">
        <f>SUM(L117:P117)</f>
        <v>0</v>
      </c>
      <c r="R117" s="353">
        <f>'ea detail'!Q117-'teg detail'!Q117</f>
        <v>0</v>
      </c>
      <c r="S117" s="353">
        <f>IF(I117=0,0,Q117/I117*100)</f>
        <v>0</v>
      </c>
    </row>
    <row r="118" spans="1:19" ht="12.75">
      <c r="A118" s="96"/>
      <c r="B118" s="97" t="s">
        <v>46</v>
      </c>
      <c r="C118" s="76" t="s">
        <v>47</v>
      </c>
      <c r="D118" s="324" t="str">
        <f>'ea detail'!D118</f>
        <v>KÕVAKETTAD</v>
      </c>
      <c r="E118" s="324">
        <f>'ea detail'!E118</f>
        <v>0</v>
      </c>
      <c r="F118" s="77">
        <f>'ea detail'!F118</f>
        <v>0</v>
      </c>
      <c r="G118" s="323">
        <f>'ea detail'!G118</f>
        <v>0</v>
      </c>
      <c r="H118" s="94">
        <f>'ea detail'!H118</f>
        <v>0</v>
      </c>
      <c r="I118" s="77">
        <f>F118*H118</f>
        <v>0</v>
      </c>
      <c r="J118" s="332"/>
      <c r="K118" s="109"/>
      <c r="L118" s="356">
        <f>'ea detail'!L118</f>
        <v>0</v>
      </c>
      <c r="M118" s="306"/>
      <c r="N118" s="306"/>
      <c r="O118" s="306"/>
      <c r="P118" s="306"/>
      <c r="Q118" s="232">
        <f>SUM(L118:P118)</f>
        <v>0</v>
      </c>
      <c r="R118" s="353">
        <f>'ea detail'!Q118-'teg detail'!Q118</f>
        <v>0</v>
      </c>
      <c r="S118" s="353">
        <f>IF(I118=0,0,Q118/I118*100)</f>
        <v>0</v>
      </c>
    </row>
    <row r="119" spans="1:19" ht="12.75">
      <c r="A119" s="96"/>
      <c r="B119" s="75" t="s">
        <v>241</v>
      </c>
      <c r="C119" s="75"/>
      <c r="D119" s="324" t="str">
        <f>'ea detail'!D119</f>
        <v>TARVIKUD (DISKID, PATAREID  jne)</v>
      </c>
      <c r="E119" s="324">
        <f>'ea detail'!E119</f>
        <v>0</v>
      </c>
      <c r="F119" s="77">
        <f>'ea detail'!F119</f>
        <v>0</v>
      </c>
      <c r="G119" s="323">
        <f>'ea detail'!G119</f>
        <v>0</v>
      </c>
      <c r="H119" s="94">
        <f>'ea detail'!H119</f>
        <v>0</v>
      </c>
      <c r="I119" s="77">
        <f>F119*H119</f>
        <v>0</v>
      </c>
      <c r="J119" s="332"/>
      <c r="K119" s="109"/>
      <c r="L119" s="356">
        <f>'ea detail'!L119</f>
        <v>0</v>
      </c>
      <c r="M119" s="306"/>
      <c r="N119" s="306"/>
      <c r="O119" s="306"/>
      <c r="P119" s="306"/>
      <c r="Q119" s="232">
        <f>SUM(L119:P119)</f>
        <v>0</v>
      </c>
      <c r="R119" s="353">
        <f>'ea detail'!Q119-'teg detail'!Q119</f>
        <v>0</v>
      </c>
      <c r="S119" s="353">
        <f>IF(I119=0,0,Q119/I119*100)</f>
        <v>0</v>
      </c>
    </row>
    <row r="120" spans="1:19" ht="12.75">
      <c r="A120" s="96"/>
      <c r="B120" s="75"/>
      <c r="C120" s="75"/>
      <c r="D120" s="324">
        <f>'ea detail'!D120</f>
        <v>0</v>
      </c>
      <c r="E120" s="324">
        <f>'ea detail'!E120</f>
        <v>0</v>
      </c>
      <c r="F120" s="77">
        <f>'ea detail'!F120</f>
        <v>0</v>
      </c>
      <c r="G120" s="323">
        <f>'ea detail'!G120</f>
        <v>0</v>
      </c>
      <c r="H120" s="94">
        <f>'ea detail'!H120</f>
        <v>0</v>
      </c>
      <c r="I120" s="77">
        <f>F120*H120</f>
        <v>0</v>
      </c>
      <c r="J120" s="332"/>
      <c r="K120" s="109"/>
      <c r="L120" s="356">
        <f>'ea detail'!L120</f>
        <v>0</v>
      </c>
      <c r="M120" s="306"/>
      <c r="N120" s="306"/>
      <c r="O120" s="306"/>
      <c r="P120" s="306"/>
      <c r="Q120" s="232">
        <f>SUM(L120:P120)</f>
        <v>0</v>
      </c>
      <c r="R120" s="353">
        <f>'ea detail'!Q120-'teg detail'!Q120</f>
        <v>0</v>
      </c>
      <c r="S120" s="353">
        <f>IF(I120=0,0,Q120/I120*100)</f>
        <v>0</v>
      </c>
    </row>
    <row r="121" spans="1:19" ht="12.75">
      <c r="A121" s="96"/>
      <c r="B121" s="75" t="s">
        <v>48</v>
      </c>
      <c r="C121" s="75"/>
      <c r="D121" s="324" t="str">
        <f>'ea detail'!D121</f>
        <v>MUU MATERJAL</v>
      </c>
      <c r="E121" s="324">
        <f>'ea detail'!E121</f>
        <v>0</v>
      </c>
      <c r="F121" s="77">
        <f>'ea detail'!F121</f>
        <v>0</v>
      </c>
      <c r="G121" s="323">
        <f>'ea detail'!G121</f>
        <v>0</v>
      </c>
      <c r="H121" s="94">
        <f>'ea detail'!H121</f>
        <v>0</v>
      </c>
      <c r="I121" s="77">
        <f>F121*H121</f>
        <v>0</v>
      </c>
      <c r="J121" s="332"/>
      <c r="K121" s="109"/>
      <c r="L121" s="356">
        <f>'ea detail'!L121</f>
        <v>0</v>
      </c>
      <c r="M121" s="306"/>
      <c r="N121" s="306"/>
      <c r="O121" s="306"/>
      <c r="P121" s="306"/>
      <c r="Q121" s="232">
        <f>SUM(L121:P121)</f>
        <v>0</v>
      </c>
      <c r="R121" s="353">
        <f>'ea detail'!Q121-'teg detail'!Q121</f>
        <v>0</v>
      </c>
      <c r="S121" s="353">
        <f>IF(I121=0,0,Q121/I121*100)</f>
        <v>0</v>
      </c>
    </row>
    <row r="122" spans="1:19" ht="12.75">
      <c r="A122" s="96"/>
      <c r="B122" s="97"/>
      <c r="C122" s="97"/>
      <c r="D122" s="76"/>
      <c r="E122" s="76"/>
      <c r="F122" s="77"/>
      <c r="G122" s="85"/>
      <c r="H122" s="82"/>
      <c r="I122" s="77"/>
      <c r="J122" s="332"/>
      <c r="K122" s="109"/>
      <c r="L122" s="232"/>
      <c r="M122" s="118"/>
      <c r="N122" s="118"/>
      <c r="O122" s="118"/>
      <c r="P122" s="118"/>
      <c r="Q122" s="232"/>
      <c r="R122" s="352"/>
      <c r="S122" s="352"/>
    </row>
    <row r="123" spans="1:19" ht="12.75">
      <c r="A123" s="96"/>
      <c r="B123" s="91" t="s">
        <v>49</v>
      </c>
      <c r="C123" s="91"/>
      <c r="D123" s="92" t="s">
        <v>217</v>
      </c>
      <c r="E123" s="92"/>
      <c r="F123" s="77"/>
      <c r="G123" s="85"/>
      <c r="H123" s="82"/>
      <c r="I123" s="90">
        <f>SUM(I117:I122)</f>
        <v>0</v>
      </c>
      <c r="J123" s="332"/>
      <c r="K123" s="109"/>
      <c r="L123" s="90">
        <f>SUM(L117:L122)</f>
        <v>0</v>
      </c>
      <c r="M123" s="83">
        <f>SUM(M117:M122)</f>
        <v>0</v>
      </c>
      <c r="N123" s="83">
        <f>SUM(N117:N122)</f>
        <v>0</v>
      </c>
      <c r="O123" s="83">
        <f>SUM(O117:O122)</f>
        <v>0</v>
      </c>
      <c r="P123" s="83">
        <f>SUM(P117:P122)</f>
        <v>0</v>
      </c>
      <c r="Q123" s="354">
        <f>SUM(L123:P123)</f>
        <v>0</v>
      </c>
      <c r="R123" s="355">
        <f>'ea detail'!Q123-'teg detail'!Q123</f>
        <v>0</v>
      </c>
      <c r="S123" s="355">
        <f>IF(I123=0,0,Q123/I123*100)</f>
        <v>0</v>
      </c>
    </row>
    <row r="124" spans="1:19" ht="12.75">
      <c r="A124" s="96"/>
      <c r="B124" s="76"/>
      <c r="C124" s="76"/>
      <c r="D124" s="76"/>
      <c r="E124" s="76"/>
      <c r="F124" s="77"/>
      <c r="G124" s="85"/>
      <c r="H124" s="82"/>
      <c r="I124" s="77"/>
      <c r="J124" s="332"/>
      <c r="K124" s="109"/>
      <c r="L124" s="232"/>
      <c r="M124" s="118"/>
      <c r="N124" s="118"/>
      <c r="O124" s="118"/>
      <c r="P124" s="118"/>
      <c r="Q124" s="232"/>
      <c r="R124" s="352"/>
      <c r="S124" s="352"/>
    </row>
    <row r="125" spans="1:19" ht="12.75">
      <c r="A125" s="313">
        <f>'ea detail'!A125</f>
        <v>11</v>
      </c>
      <c r="B125" s="314" t="s">
        <v>4</v>
      </c>
      <c r="C125" s="314"/>
      <c r="D125" s="315" t="s">
        <v>188</v>
      </c>
      <c r="E125" s="329"/>
      <c r="F125" s="316" t="s">
        <v>149</v>
      </c>
      <c r="G125" s="317" t="s">
        <v>148</v>
      </c>
      <c r="H125" s="318" t="s">
        <v>150</v>
      </c>
      <c r="I125" s="319" t="s">
        <v>151</v>
      </c>
      <c r="J125" s="320" t="s">
        <v>20</v>
      </c>
      <c r="K125" s="109"/>
      <c r="L125" s="396" t="str">
        <f aca="true" t="shared" si="26" ref="L125:Q125">L7</f>
        <v>Arendus</v>
      </c>
      <c r="M125" s="396" t="str">
        <f t="shared" si="26"/>
        <v>daatum</v>
      </c>
      <c r="N125" s="396" t="str">
        <f t="shared" si="26"/>
        <v>daatum</v>
      </c>
      <c r="O125" s="396" t="str">
        <f t="shared" si="26"/>
        <v>daatum</v>
      </c>
      <c r="P125" s="396" t="str">
        <f t="shared" si="26"/>
        <v>daatum</v>
      </c>
      <c r="Q125" s="351" t="str">
        <f t="shared" si="26"/>
        <v>kokku €</v>
      </c>
      <c r="R125" s="351" t="s">
        <v>298</v>
      </c>
      <c r="S125" s="351" t="s">
        <v>10</v>
      </c>
    </row>
    <row r="126" spans="1:19" ht="12.75">
      <c r="A126" s="96"/>
      <c r="B126" s="76"/>
      <c r="C126" s="76"/>
      <c r="D126" s="76"/>
      <c r="E126" s="76"/>
      <c r="F126" s="77"/>
      <c r="G126" s="85"/>
      <c r="H126" s="82"/>
      <c r="I126" s="77"/>
      <c r="J126" s="332"/>
      <c r="K126" s="109"/>
      <c r="L126" s="232"/>
      <c r="M126" s="118"/>
      <c r="N126" s="118"/>
      <c r="O126" s="118"/>
      <c r="P126" s="118"/>
      <c r="Q126" s="232"/>
      <c r="R126" s="352"/>
      <c r="S126" s="352"/>
    </row>
    <row r="127" spans="1:19" ht="12.75">
      <c r="A127" s="96"/>
      <c r="B127" s="75" t="s">
        <v>50</v>
      </c>
      <c r="C127" s="75"/>
      <c r="D127" s="76" t="str">
        <f>'ea detail'!D127</f>
        <v>FILMIGA SEOTUD LABORITÖÖD</v>
      </c>
      <c r="E127" s="76"/>
      <c r="F127" s="77">
        <f>'ea detail'!F127</f>
        <v>0</v>
      </c>
      <c r="G127" s="323">
        <f>'ea detail'!G127</f>
        <v>0</v>
      </c>
      <c r="H127" s="94">
        <f>'ea detail'!H127</f>
        <v>0</v>
      </c>
      <c r="I127" s="77">
        <f>F127*H127</f>
        <v>0</v>
      </c>
      <c r="J127" s="332"/>
      <c r="K127" s="109"/>
      <c r="L127" s="356">
        <f>'ea detail'!L127</f>
        <v>0</v>
      </c>
      <c r="M127" s="306"/>
      <c r="N127" s="306"/>
      <c r="O127" s="306"/>
      <c r="P127" s="306"/>
      <c r="Q127" s="232">
        <f>SUM(L127:P127)</f>
        <v>0</v>
      </c>
      <c r="R127" s="353">
        <f>'ea detail'!Q127-'teg detail'!Q127</f>
        <v>0</v>
      </c>
      <c r="S127" s="353">
        <f>IF(I127=0,0,Q127/I127*100)</f>
        <v>0</v>
      </c>
    </row>
    <row r="128" spans="1:19" ht="12.75">
      <c r="A128" s="96"/>
      <c r="B128" s="76"/>
      <c r="C128" s="76"/>
      <c r="D128" s="76"/>
      <c r="E128" s="76"/>
      <c r="F128" s="77"/>
      <c r="G128" s="85"/>
      <c r="H128" s="82"/>
      <c r="I128" s="77"/>
      <c r="J128" s="332"/>
      <c r="K128" s="109"/>
      <c r="L128" s="232"/>
      <c r="M128" s="118"/>
      <c r="N128" s="118"/>
      <c r="O128" s="118"/>
      <c r="P128" s="118"/>
      <c r="Q128" s="232"/>
      <c r="R128" s="352"/>
      <c r="S128" s="352"/>
    </row>
    <row r="129" spans="1:19" ht="12.75">
      <c r="A129" s="96"/>
      <c r="B129" s="91" t="s">
        <v>52</v>
      </c>
      <c r="C129" s="91"/>
      <c r="D129" s="92" t="s">
        <v>219</v>
      </c>
      <c r="E129" s="92"/>
      <c r="F129" s="77"/>
      <c r="G129" s="85"/>
      <c r="H129" s="82"/>
      <c r="I129" s="90">
        <f>SUM(I127:I127)</f>
        <v>0</v>
      </c>
      <c r="J129" s="332"/>
      <c r="K129" s="109"/>
      <c r="L129" s="90">
        <f>SUM(L127:L127)</f>
        <v>0</v>
      </c>
      <c r="M129" s="90">
        <f>SUM(M127:M127)</f>
        <v>0</v>
      </c>
      <c r="N129" s="90">
        <f>SUM(N127:N127)</f>
        <v>0</v>
      </c>
      <c r="O129" s="90">
        <f>SUM(O127:O127)</f>
        <v>0</v>
      </c>
      <c r="P129" s="90">
        <f>SUM(P127:P127)</f>
        <v>0</v>
      </c>
      <c r="Q129" s="354">
        <f>SUM(L129:P129)</f>
        <v>0</v>
      </c>
      <c r="R129" s="355">
        <f>'ea detail'!Q129-'teg detail'!Q129</f>
        <v>0</v>
      </c>
      <c r="S129" s="355">
        <f>IF(I129=0,0,Q129/I129*100)</f>
        <v>0</v>
      </c>
    </row>
    <row r="130" spans="1:19" ht="12.75">
      <c r="A130" s="96"/>
      <c r="B130" s="76"/>
      <c r="C130" s="76"/>
      <c r="D130" s="328" t="s">
        <v>111</v>
      </c>
      <c r="E130" s="76"/>
      <c r="F130" s="77"/>
      <c r="G130" s="85"/>
      <c r="H130" s="82"/>
      <c r="I130" s="77"/>
      <c r="J130" s="332"/>
      <c r="K130" s="109"/>
      <c r="L130" s="232"/>
      <c r="M130" s="118"/>
      <c r="N130" s="118"/>
      <c r="O130" s="118"/>
      <c r="P130" s="118"/>
      <c r="Q130" s="232"/>
      <c r="R130" s="352"/>
      <c r="S130" s="352"/>
    </row>
    <row r="131" spans="1:19" ht="12.75">
      <c r="A131" s="313">
        <f>'ea detail'!A131</f>
        <v>12</v>
      </c>
      <c r="B131" s="314" t="s">
        <v>5</v>
      </c>
      <c r="C131" s="314"/>
      <c r="D131" s="315" t="s">
        <v>130</v>
      </c>
      <c r="E131" s="329"/>
      <c r="F131" s="316" t="s">
        <v>149</v>
      </c>
      <c r="G131" s="317" t="s">
        <v>148</v>
      </c>
      <c r="H131" s="318" t="s">
        <v>150</v>
      </c>
      <c r="I131" s="319" t="s">
        <v>151</v>
      </c>
      <c r="J131" s="320" t="s">
        <v>20</v>
      </c>
      <c r="K131" s="109"/>
      <c r="L131" s="396" t="str">
        <f aca="true" t="shared" si="27" ref="L131:Q131">L7</f>
        <v>Arendus</v>
      </c>
      <c r="M131" s="396" t="str">
        <f t="shared" si="27"/>
        <v>daatum</v>
      </c>
      <c r="N131" s="396" t="str">
        <f t="shared" si="27"/>
        <v>daatum</v>
      </c>
      <c r="O131" s="396" t="str">
        <f t="shared" si="27"/>
        <v>daatum</v>
      </c>
      <c r="P131" s="396" t="str">
        <f t="shared" si="27"/>
        <v>daatum</v>
      </c>
      <c r="Q131" s="351" t="str">
        <f t="shared" si="27"/>
        <v>kokku €</v>
      </c>
      <c r="R131" s="351" t="s">
        <v>298</v>
      </c>
      <c r="S131" s="351" t="s">
        <v>10</v>
      </c>
    </row>
    <row r="132" spans="1:19" ht="12.75">
      <c r="A132" s="96"/>
      <c r="B132" s="92"/>
      <c r="C132" s="92"/>
      <c r="D132" s="11"/>
      <c r="E132" s="99"/>
      <c r="F132" s="77"/>
      <c r="G132" s="85"/>
      <c r="H132" s="82"/>
      <c r="I132" s="77"/>
      <c r="J132" s="332"/>
      <c r="K132" s="109"/>
      <c r="L132" s="232"/>
      <c r="M132" s="118"/>
      <c r="N132" s="118"/>
      <c r="O132" s="118"/>
      <c r="P132" s="118"/>
      <c r="Q132" s="232"/>
      <c r="R132" s="352"/>
      <c r="S132" s="352"/>
    </row>
    <row r="133" spans="1:19" ht="12.75">
      <c r="A133" s="96"/>
      <c r="B133" s="98" t="s">
        <v>211</v>
      </c>
      <c r="C133" s="98"/>
      <c r="D133" s="324" t="str">
        <f>'ea detail'!D133</f>
        <v>MONTEERIJA</v>
      </c>
      <c r="E133" s="99"/>
      <c r="F133" s="77">
        <f>'ea detail'!F133</f>
        <v>0</v>
      </c>
      <c r="G133" s="323">
        <f>'ea detail'!G133</f>
        <v>0</v>
      </c>
      <c r="H133" s="94">
        <f>'ea detail'!H133</f>
        <v>0</v>
      </c>
      <c r="I133" s="77">
        <f>F133*H133</f>
        <v>0</v>
      </c>
      <c r="J133" s="332"/>
      <c r="K133" s="109"/>
      <c r="L133" s="356">
        <f>'ea detail'!L133</f>
        <v>0</v>
      </c>
      <c r="M133" s="306"/>
      <c r="N133" s="306"/>
      <c r="O133" s="306"/>
      <c r="P133" s="306"/>
      <c r="Q133" s="232">
        <f>SUM(L133:P133)</f>
        <v>0</v>
      </c>
      <c r="R133" s="353">
        <f>'ea detail'!Q133-'teg detail'!Q133</f>
        <v>0</v>
      </c>
      <c r="S133" s="353">
        <f>IF(I133=0,0,Q133/I133*100)</f>
        <v>0</v>
      </c>
    </row>
    <row r="134" spans="1:19" ht="12.75">
      <c r="A134" s="96"/>
      <c r="B134" s="98"/>
      <c r="C134" s="98"/>
      <c r="D134" s="324" t="str">
        <f>'ea detail'!D134</f>
        <v>HELIREžISSÖÖR</v>
      </c>
      <c r="E134" s="99"/>
      <c r="F134" s="77">
        <f>'ea detail'!F134</f>
        <v>0</v>
      </c>
      <c r="G134" s="323">
        <f>'ea detail'!G134</f>
        <v>0</v>
      </c>
      <c r="H134" s="94">
        <f>'ea detail'!H134</f>
        <v>0</v>
      </c>
      <c r="I134" s="77">
        <f>F134*H134</f>
        <v>0</v>
      </c>
      <c r="J134" s="332"/>
      <c r="K134" s="109"/>
      <c r="L134" s="356">
        <f>'ea detail'!L134</f>
        <v>0</v>
      </c>
      <c r="M134" s="306"/>
      <c r="N134" s="306"/>
      <c r="O134" s="306"/>
      <c r="P134" s="306"/>
      <c r="Q134" s="232">
        <f>SUM(L134:P134)</f>
        <v>0</v>
      </c>
      <c r="R134" s="353">
        <f>'ea detail'!Q134-'teg detail'!Q134</f>
        <v>0</v>
      </c>
      <c r="S134" s="353">
        <f>IF(I134=0,0,Q134/I134*100)</f>
        <v>0</v>
      </c>
    </row>
    <row r="135" spans="1:19" ht="12.75">
      <c r="A135" s="96"/>
      <c r="B135" s="98"/>
      <c r="C135" s="98"/>
      <c r="D135" s="324" t="str">
        <f>'ea detail'!D135</f>
        <v>MONTAAžIRUUMI / -SEADMED RENT</v>
      </c>
      <c r="E135" s="99"/>
      <c r="F135" s="77">
        <f>'ea detail'!F135</f>
        <v>0</v>
      </c>
      <c r="G135" s="323">
        <f>'ea detail'!G135</f>
        <v>0</v>
      </c>
      <c r="H135" s="94">
        <f>'ea detail'!H135</f>
        <v>0</v>
      </c>
      <c r="I135" s="77">
        <f>F135*H135</f>
        <v>0</v>
      </c>
      <c r="J135" s="332"/>
      <c r="K135" s="109"/>
      <c r="L135" s="356">
        <f>'ea detail'!L135</f>
        <v>0</v>
      </c>
      <c r="M135" s="306"/>
      <c r="N135" s="306"/>
      <c r="O135" s="306"/>
      <c r="P135" s="306"/>
      <c r="Q135" s="232">
        <f>SUM(L135:P135)</f>
        <v>0</v>
      </c>
      <c r="R135" s="353">
        <f>'ea detail'!Q135-'teg detail'!Q135</f>
        <v>0</v>
      </c>
      <c r="S135" s="353">
        <f>IF(I135=0,0,Q135/I135*100)</f>
        <v>0</v>
      </c>
    </row>
    <row r="136" spans="1:19" ht="12.75">
      <c r="A136" s="96"/>
      <c r="B136" s="98" t="s">
        <v>242</v>
      </c>
      <c r="C136" s="98"/>
      <c r="D136" s="324" t="str">
        <f>'ea detail'!D136</f>
        <v>OFF-LINE MONTAAZH</v>
      </c>
      <c r="E136" s="99"/>
      <c r="F136" s="77">
        <f>'ea detail'!F136</f>
        <v>0</v>
      </c>
      <c r="G136" s="323">
        <f>'ea detail'!G136</f>
        <v>0</v>
      </c>
      <c r="H136" s="94">
        <f>'ea detail'!H136</f>
        <v>0</v>
      </c>
      <c r="I136" s="77">
        <f aca="true" t="shared" si="28" ref="I136:I146">F136*H136</f>
        <v>0</v>
      </c>
      <c r="J136" s="332"/>
      <c r="K136" s="109"/>
      <c r="L136" s="356">
        <f>'ea detail'!L136</f>
        <v>0</v>
      </c>
      <c r="M136" s="306"/>
      <c r="N136" s="306"/>
      <c r="O136" s="306"/>
      <c r="P136" s="306"/>
      <c r="Q136" s="232">
        <f aca="true" t="shared" si="29" ref="Q136:Q146">SUM(L136:P136)</f>
        <v>0</v>
      </c>
      <c r="R136" s="353">
        <f>'ea detail'!Q136-'teg detail'!Q136</f>
        <v>0</v>
      </c>
      <c r="S136" s="353">
        <f aca="true" t="shared" si="30" ref="S136:S146">IF(I136=0,0,Q136/I136*100)</f>
        <v>0</v>
      </c>
    </row>
    <row r="137" spans="1:19" ht="12.75">
      <c r="A137" s="96"/>
      <c r="B137" s="98" t="s">
        <v>212</v>
      </c>
      <c r="C137" s="98"/>
      <c r="D137" s="324" t="str">
        <f>'ea detail'!D137</f>
        <v>ON-LINE MONTAAZH</v>
      </c>
      <c r="E137" s="99"/>
      <c r="F137" s="77">
        <f>'ea detail'!F137</f>
        <v>0</v>
      </c>
      <c r="G137" s="323">
        <f>'ea detail'!G137</f>
        <v>0</v>
      </c>
      <c r="H137" s="94">
        <f>'ea detail'!H137</f>
        <v>0</v>
      </c>
      <c r="I137" s="77">
        <f t="shared" si="28"/>
        <v>0</v>
      </c>
      <c r="J137" s="332"/>
      <c r="K137" s="109"/>
      <c r="L137" s="356">
        <f>'ea detail'!L137</f>
        <v>0</v>
      </c>
      <c r="M137" s="306"/>
      <c r="N137" s="306"/>
      <c r="O137" s="306"/>
      <c r="P137" s="306"/>
      <c r="Q137" s="232">
        <f t="shared" si="29"/>
        <v>0</v>
      </c>
      <c r="R137" s="353">
        <f>'ea detail'!Q137-'teg detail'!Q137</f>
        <v>0</v>
      </c>
      <c r="S137" s="353">
        <f t="shared" si="30"/>
        <v>0</v>
      </c>
    </row>
    <row r="138" spans="1:19" ht="12.75">
      <c r="A138" s="96"/>
      <c r="B138" s="98" t="s">
        <v>53</v>
      </c>
      <c r="C138" s="98"/>
      <c r="D138" s="324" t="str">
        <f>'ea detail'!D138</f>
        <v>VÄRVIMÄÄRAMINE</v>
      </c>
      <c r="E138" s="99"/>
      <c r="F138" s="77">
        <f>'ea detail'!F138</f>
        <v>0</v>
      </c>
      <c r="G138" s="323">
        <f>'ea detail'!G138</f>
        <v>0</v>
      </c>
      <c r="H138" s="94">
        <f>'ea detail'!H138</f>
        <v>0</v>
      </c>
      <c r="I138" s="77">
        <f t="shared" si="28"/>
        <v>0</v>
      </c>
      <c r="J138" s="332"/>
      <c r="K138" s="109"/>
      <c r="L138" s="356">
        <f>'ea detail'!L138</f>
        <v>0</v>
      </c>
      <c r="M138" s="306"/>
      <c r="N138" s="306"/>
      <c r="O138" s="306"/>
      <c r="P138" s="306"/>
      <c r="Q138" s="232">
        <f t="shared" si="29"/>
        <v>0</v>
      </c>
      <c r="R138" s="353">
        <f>'ea detail'!Q138-'teg detail'!Q138</f>
        <v>0</v>
      </c>
      <c r="S138" s="353">
        <f t="shared" si="30"/>
        <v>0</v>
      </c>
    </row>
    <row r="139" spans="1:19" ht="12.75">
      <c r="A139" s="96"/>
      <c r="B139" s="98" t="s">
        <v>54</v>
      </c>
      <c r="C139" s="98"/>
      <c r="D139" s="324" t="str">
        <f>'ea detail'!D139</f>
        <v>ERIEFEKTID</v>
      </c>
      <c r="E139" s="99"/>
      <c r="F139" s="77">
        <f>'ea detail'!F139</f>
        <v>0</v>
      </c>
      <c r="G139" s="323">
        <f>'ea detail'!G139</f>
        <v>0</v>
      </c>
      <c r="H139" s="94">
        <f>'ea detail'!H139</f>
        <v>0</v>
      </c>
      <c r="I139" s="77">
        <f t="shared" si="28"/>
        <v>0</v>
      </c>
      <c r="J139" s="332"/>
      <c r="K139" s="109"/>
      <c r="L139" s="356">
        <f>'ea detail'!L139</f>
        <v>0</v>
      </c>
      <c r="M139" s="306"/>
      <c r="N139" s="306"/>
      <c r="O139" s="306"/>
      <c r="P139" s="306"/>
      <c r="Q139" s="232">
        <f t="shared" si="29"/>
        <v>0</v>
      </c>
      <c r="R139" s="353">
        <f>'ea detail'!Q139-'teg detail'!Q139</f>
        <v>0</v>
      </c>
      <c r="S139" s="353">
        <f t="shared" si="30"/>
        <v>0</v>
      </c>
    </row>
    <row r="140" spans="1:19" ht="12.75">
      <c r="A140" s="96"/>
      <c r="B140" s="98" t="s">
        <v>214</v>
      </c>
      <c r="C140" s="98"/>
      <c r="D140" s="324" t="str">
        <f>'ea detail'!D140</f>
        <v>HELIMONTAAŽ</v>
      </c>
      <c r="E140" s="99"/>
      <c r="F140" s="77">
        <f>'ea detail'!F140</f>
        <v>0</v>
      </c>
      <c r="G140" s="323">
        <f>'ea detail'!G140</f>
        <v>0</v>
      </c>
      <c r="H140" s="94">
        <f>'ea detail'!H140</f>
        <v>0</v>
      </c>
      <c r="I140" s="77">
        <f t="shared" si="28"/>
        <v>0</v>
      </c>
      <c r="J140" s="332"/>
      <c r="K140" s="109"/>
      <c r="L140" s="356">
        <f>'ea detail'!L140</f>
        <v>0</v>
      </c>
      <c r="M140" s="306"/>
      <c r="N140" s="306"/>
      <c r="O140" s="306"/>
      <c r="P140" s="306"/>
      <c r="Q140" s="232">
        <f t="shared" si="29"/>
        <v>0</v>
      </c>
      <c r="R140" s="353">
        <f>'ea detail'!Q140-'teg detail'!Q140</f>
        <v>0</v>
      </c>
      <c r="S140" s="353">
        <f t="shared" si="30"/>
        <v>0</v>
      </c>
    </row>
    <row r="141" spans="1:19" ht="12.75" hidden="1">
      <c r="A141" s="96"/>
      <c r="B141" s="98"/>
      <c r="C141" s="98"/>
      <c r="D141" s="324" t="str">
        <f>'ea detail'!D141</f>
        <v>DUBLEERIMINE / DIKTOR</v>
      </c>
      <c r="E141" s="99"/>
      <c r="F141" s="77">
        <f>'ea detail'!F141</f>
        <v>0</v>
      </c>
      <c r="G141" s="323">
        <f>'ea detail'!G141</f>
        <v>0</v>
      </c>
      <c r="H141" s="94">
        <f>'ea detail'!H141</f>
        <v>0</v>
      </c>
      <c r="I141" s="77">
        <f t="shared" si="28"/>
        <v>0</v>
      </c>
      <c r="J141" s="332"/>
      <c r="K141" s="109"/>
      <c r="L141" s="356">
        <f>'ea detail'!L141</f>
        <v>0</v>
      </c>
      <c r="M141" s="306"/>
      <c r="N141" s="306"/>
      <c r="O141" s="306"/>
      <c r="P141" s="306"/>
      <c r="Q141" s="232">
        <f t="shared" si="29"/>
        <v>0</v>
      </c>
      <c r="R141" s="353">
        <f>'ea detail'!Q141-'teg detail'!Q141</f>
        <v>0</v>
      </c>
      <c r="S141" s="353">
        <f t="shared" si="30"/>
        <v>0</v>
      </c>
    </row>
    <row r="142" spans="1:19" ht="12.75" hidden="1">
      <c r="A142" s="96"/>
      <c r="B142" s="11"/>
      <c r="C142" s="11"/>
      <c r="D142" s="324" t="str">
        <f>'ea detail'!D142</f>
        <v>KOKKUSALVESTUS</v>
      </c>
      <c r="E142" s="99"/>
      <c r="F142" s="77">
        <f>'ea detail'!F142</f>
        <v>0</v>
      </c>
      <c r="G142" s="323">
        <f>'ea detail'!G142</f>
        <v>0</v>
      </c>
      <c r="H142" s="94">
        <f>'ea detail'!H142</f>
        <v>0</v>
      </c>
      <c r="I142" s="77">
        <f t="shared" si="28"/>
        <v>0</v>
      </c>
      <c r="J142" s="332"/>
      <c r="K142" s="109"/>
      <c r="L142" s="356">
        <f>'ea detail'!L142</f>
        <v>0</v>
      </c>
      <c r="M142" s="306"/>
      <c r="N142" s="306"/>
      <c r="O142" s="306"/>
      <c r="P142" s="306"/>
      <c r="Q142" s="232">
        <f t="shared" si="29"/>
        <v>0</v>
      </c>
      <c r="R142" s="353">
        <f>'ea detail'!Q142-'teg detail'!Q142</f>
        <v>0</v>
      </c>
      <c r="S142" s="353">
        <f t="shared" si="30"/>
        <v>0</v>
      </c>
    </row>
    <row r="143" spans="1:19" ht="12.75">
      <c r="A143" s="96"/>
      <c r="B143" s="98" t="s">
        <v>60</v>
      </c>
      <c r="C143" s="99" t="s">
        <v>61</v>
      </c>
      <c r="D143" s="324">
        <f>'ea detail'!D143</f>
        <v>0</v>
      </c>
      <c r="E143" s="99"/>
      <c r="F143" s="77">
        <f>'ea detail'!F143</f>
        <v>0</v>
      </c>
      <c r="G143" s="323">
        <f>'ea detail'!G143</f>
        <v>0</v>
      </c>
      <c r="H143" s="94">
        <f>'ea detail'!H143</f>
        <v>0</v>
      </c>
      <c r="I143" s="77">
        <f t="shared" si="28"/>
        <v>0</v>
      </c>
      <c r="J143" s="332"/>
      <c r="K143" s="109"/>
      <c r="L143" s="356">
        <f>'ea detail'!L143</f>
        <v>0</v>
      </c>
      <c r="M143" s="306"/>
      <c r="N143" s="306"/>
      <c r="O143" s="306"/>
      <c r="P143" s="306"/>
      <c r="Q143" s="232">
        <f t="shared" si="29"/>
        <v>0</v>
      </c>
      <c r="R143" s="353">
        <f>'ea detail'!Q143-'teg detail'!Q143</f>
        <v>0</v>
      </c>
      <c r="S143" s="353">
        <f t="shared" si="30"/>
        <v>0</v>
      </c>
    </row>
    <row r="144" spans="1:19" ht="12.75">
      <c r="A144" s="96"/>
      <c r="B144" s="98" t="s">
        <v>51</v>
      </c>
      <c r="C144" s="99" t="s">
        <v>62</v>
      </c>
      <c r="D144" s="324" t="str">
        <f>'ea detail'!D144</f>
        <v>DCP/BLURAY/DVD MASTER</v>
      </c>
      <c r="E144" s="99"/>
      <c r="F144" s="77">
        <f>'ea detail'!F144</f>
        <v>0</v>
      </c>
      <c r="G144" s="323">
        <f>'ea detail'!G144</f>
        <v>0</v>
      </c>
      <c r="H144" s="94">
        <f>'ea detail'!H144</f>
        <v>0</v>
      </c>
      <c r="I144" s="77">
        <f t="shared" si="28"/>
        <v>0</v>
      </c>
      <c r="J144" s="332"/>
      <c r="K144" s="109"/>
      <c r="L144" s="356">
        <f>'ea detail'!L144</f>
        <v>0</v>
      </c>
      <c r="M144" s="306"/>
      <c r="N144" s="306"/>
      <c r="O144" s="306"/>
      <c r="P144" s="306"/>
      <c r="Q144" s="232">
        <f t="shared" si="29"/>
        <v>0</v>
      </c>
      <c r="R144" s="353">
        <f>'ea detail'!Q144-'teg detail'!Q144</f>
        <v>0</v>
      </c>
      <c r="S144" s="353">
        <f t="shared" si="30"/>
        <v>0</v>
      </c>
    </row>
    <row r="145" spans="1:19" ht="12.75">
      <c r="A145" s="96"/>
      <c r="B145" s="99"/>
      <c r="C145" s="99" t="s">
        <v>63</v>
      </c>
      <c r="D145" s="324" t="str">
        <f>'ea detail'!D145</f>
        <v>LÄBIVAATUSSAAL</v>
      </c>
      <c r="E145" s="99"/>
      <c r="F145" s="77">
        <f>'ea detail'!F145</f>
        <v>0</v>
      </c>
      <c r="G145" s="323">
        <f>'ea detail'!G145</f>
        <v>0</v>
      </c>
      <c r="H145" s="94">
        <f>'ea detail'!H145</f>
        <v>0</v>
      </c>
      <c r="I145" s="77">
        <f t="shared" si="28"/>
        <v>0</v>
      </c>
      <c r="J145" s="332"/>
      <c r="K145" s="109"/>
      <c r="L145" s="356">
        <f>'ea detail'!L145</f>
        <v>0</v>
      </c>
      <c r="M145" s="306"/>
      <c r="N145" s="306"/>
      <c r="O145" s="306"/>
      <c r="P145" s="306"/>
      <c r="Q145" s="232">
        <f t="shared" si="29"/>
        <v>0</v>
      </c>
      <c r="R145" s="353">
        <f>'ea detail'!Q145-'teg detail'!Q145</f>
        <v>0</v>
      </c>
      <c r="S145" s="353">
        <f t="shared" si="30"/>
        <v>0</v>
      </c>
    </row>
    <row r="146" spans="1:19" ht="12.75">
      <c r="A146" s="96"/>
      <c r="B146" s="98" t="s">
        <v>64</v>
      </c>
      <c r="C146" s="99" t="s">
        <v>65</v>
      </c>
      <c r="D146" s="324" t="str">
        <f>'ea detail'!D146</f>
        <v>MUUD KULUD</v>
      </c>
      <c r="E146" s="99"/>
      <c r="F146" s="77">
        <f>'ea detail'!F146</f>
        <v>0</v>
      </c>
      <c r="G146" s="323">
        <f>'ea detail'!G146</f>
        <v>0</v>
      </c>
      <c r="H146" s="94">
        <f>'ea detail'!H146</f>
        <v>0</v>
      </c>
      <c r="I146" s="77">
        <f t="shared" si="28"/>
        <v>0</v>
      </c>
      <c r="J146" s="332"/>
      <c r="K146" s="109"/>
      <c r="L146" s="356">
        <f>'ea detail'!L146</f>
        <v>0</v>
      </c>
      <c r="M146" s="306"/>
      <c r="N146" s="306"/>
      <c r="O146" s="306"/>
      <c r="P146" s="306"/>
      <c r="Q146" s="232">
        <f t="shared" si="29"/>
        <v>0</v>
      </c>
      <c r="R146" s="353">
        <f>'ea detail'!Q146-'teg detail'!Q146</f>
        <v>0</v>
      </c>
      <c r="S146" s="353">
        <f t="shared" si="30"/>
        <v>0</v>
      </c>
    </row>
    <row r="147" spans="1:19" ht="12.75">
      <c r="A147" s="96"/>
      <c r="B147" s="99"/>
      <c r="C147" s="99"/>
      <c r="D147" s="99"/>
      <c r="E147" s="99"/>
      <c r="F147" s="77"/>
      <c r="G147" s="85"/>
      <c r="H147" s="82"/>
      <c r="I147" s="77"/>
      <c r="J147" s="332"/>
      <c r="K147" s="109"/>
      <c r="L147" s="232"/>
      <c r="M147" s="118"/>
      <c r="N147" s="118"/>
      <c r="O147" s="118"/>
      <c r="P147" s="118"/>
      <c r="Q147" s="232"/>
      <c r="R147" s="352"/>
      <c r="S147" s="352"/>
    </row>
    <row r="148" spans="1:19" ht="12.75">
      <c r="A148" s="96"/>
      <c r="B148" s="91" t="s">
        <v>66</v>
      </c>
      <c r="C148" s="91"/>
      <c r="D148" s="92" t="s">
        <v>153</v>
      </c>
      <c r="E148" s="92"/>
      <c r="F148" s="77"/>
      <c r="G148" s="85"/>
      <c r="H148" s="82"/>
      <c r="I148" s="90">
        <f>SUM(I132:I146)</f>
        <v>0</v>
      </c>
      <c r="J148" s="332"/>
      <c r="K148" s="109"/>
      <c r="L148" s="90">
        <f>SUM(L133:L146)</f>
        <v>0</v>
      </c>
      <c r="M148" s="83">
        <f>SUM(M133:M146)</f>
        <v>0</v>
      </c>
      <c r="N148" s="83">
        <f>SUM(N133:N146)</f>
        <v>0</v>
      </c>
      <c r="O148" s="83">
        <f>SUM(O133:O146)</f>
        <v>0</v>
      </c>
      <c r="P148" s="83">
        <f>SUM(P133:P146)</f>
        <v>0</v>
      </c>
      <c r="Q148" s="354">
        <f>SUM(L148:P148)</f>
        <v>0</v>
      </c>
      <c r="R148" s="355">
        <f>'ea detail'!Q148-'teg detail'!Q148</f>
        <v>0</v>
      </c>
      <c r="S148" s="355">
        <f>IF(I148=0,0,Q148/I148*100)</f>
        <v>0</v>
      </c>
    </row>
    <row r="149" spans="1:19" s="89" customFormat="1" ht="12.75">
      <c r="A149" s="330"/>
      <c r="B149" s="30"/>
      <c r="C149" s="30"/>
      <c r="D149" s="328" t="s">
        <v>111</v>
      </c>
      <c r="E149" s="100"/>
      <c r="F149" s="87"/>
      <c r="G149" s="88"/>
      <c r="H149" s="101"/>
      <c r="I149" s="87"/>
      <c r="J149" s="336"/>
      <c r="K149" s="112"/>
      <c r="L149" s="356"/>
      <c r="M149" s="233"/>
      <c r="N149" s="233"/>
      <c r="O149" s="233"/>
      <c r="P149" s="233"/>
      <c r="Q149" s="356"/>
      <c r="R149" s="357"/>
      <c r="S149" s="357"/>
    </row>
    <row r="150" spans="1:19" ht="12.75">
      <c r="A150" s="313">
        <f>'ea detail'!A150</f>
        <v>13</v>
      </c>
      <c r="B150" s="314" t="s">
        <v>6</v>
      </c>
      <c r="C150" s="314"/>
      <c r="D150" s="315" t="s">
        <v>136</v>
      </c>
      <c r="E150" s="329"/>
      <c r="F150" s="316" t="s">
        <v>149</v>
      </c>
      <c r="G150" s="317" t="s">
        <v>148</v>
      </c>
      <c r="H150" s="318" t="s">
        <v>150</v>
      </c>
      <c r="I150" s="319" t="s">
        <v>151</v>
      </c>
      <c r="J150" s="320" t="s">
        <v>20</v>
      </c>
      <c r="K150" s="109"/>
      <c r="L150" s="396" t="str">
        <f aca="true" t="shared" si="31" ref="L150:Q150">L7</f>
        <v>Arendus</v>
      </c>
      <c r="M150" s="396" t="str">
        <f t="shared" si="31"/>
        <v>daatum</v>
      </c>
      <c r="N150" s="396" t="str">
        <f t="shared" si="31"/>
        <v>daatum</v>
      </c>
      <c r="O150" s="396" t="str">
        <f t="shared" si="31"/>
        <v>daatum</v>
      </c>
      <c r="P150" s="396" t="str">
        <f t="shared" si="31"/>
        <v>daatum</v>
      </c>
      <c r="Q150" s="351" t="str">
        <f t="shared" si="31"/>
        <v>kokku €</v>
      </c>
      <c r="R150" s="351" t="s">
        <v>298</v>
      </c>
      <c r="S150" s="351" t="s">
        <v>10</v>
      </c>
    </row>
    <row r="151" spans="1:19" ht="12.75">
      <c r="A151" s="96"/>
      <c r="B151" s="76"/>
      <c r="C151" s="76"/>
      <c r="D151" s="76"/>
      <c r="E151" s="76"/>
      <c r="F151" s="77"/>
      <c r="G151" s="85"/>
      <c r="H151" s="82"/>
      <c r="I151" s="77"/>
      <c r="J151" s="332"/>
      <c r="K151" s="109"/>
      <c r="L151" s="232"/>
      <c r="M151" s="118"/>
      <c r="N151" s="118"/>
      <c r="O151" s="118"/>
      <c r="P151" s="118"/>
      <c r="Q151" s="232"/>
      <c r="R151" s="352"/>
      <c r="S151" s="352"/>
    </row>
    <row r="152" spans="1:19" ht="12.75">
      <c r="A152" s="96"/>
      <c r="B152" s="75" t="s">
        <v>67</v>
      </c>
      <c r="C152" s="76" t="s">
        <v>68</v>
      </c>
      <c r="D152" s="76" t="str">
        <f>'ea detail'!D152</f>
        <v>ORIGINAALMUUSIKA HELILOOJA (töö)</v>
      </c>
      <c r="E152" s="76"/>
      <c r="F152" s="77">
        <f>'ea detail'!F152</f>
        <v>0</v>
      </c>
      <c r="G152" s="323">
        <f>'ea detail'!G152</f>
        <v>0</v>
      </c>
      <c r="H152" s="94">
        <f>'ea detail'!H152</f>
        <v>0</v>
      </c>
      <c r="I152" s="77">
        <f>F152*H152</f>
        <v>0</v>
      </c>
      <c r="J152" s="322" t="str">
        <f>'ea detail'!J152</f>
        <v>x</v>
      </c>
      <c r="K152" s="109"/>
      <c r="L152" s="356">
        <f>'ea detail'!L152</f>
        <v>0</v>
      </c>
      <c r="M152" s="306"/>
      <c r="N152" s="306"/>
      <c r="O152" s="306"/>
      <c r="P152" s="306"/>
      <c r="Q152" s="232">
        <f>SUM(L152:P152)</f>
        <v>0</v>
      </c>
      <c r="R152" s="353">
        <f>'ea detail'!Q152-'teg detail'!Q152</f>
        <v>0</v>
      </c>
      <c r="S152" s="353">
        <f>IF(I152=0,0,Q152/I152*100)</f>
        <v>0</v>
      </c>
    </row>
    <row r="153" spans="1:19" ht="12.75">
      <c r="A153" s="96"/>
      <c r="B153" s="75" t="s">
        <v>243</v>
      </c>
      <c r="C153" s="76"/>
      <c r="D153" s="76" t="str">
        <f>'ea detail'!D153</f>
        <v>ORIGINAALMUUSIKA HELILOOJA (õigused)</v>
      </c>
      <c r="E153" s="76"/>
      <c r="F153" s="77">
        <f>'ea detail'!F153</f>
        <v>0</v>
      </c>
      <c r="G153" s="323">
        <f>'ea detail'!G153</f>
        <v>0</v>
      </c>
      <c r="H153" s="94">
        <f>'ea detail'!H153</f>
        <v>0</v>
      </c>
      <c r="I153" s="77">
        <f aca="true" t="shared" si="32" ref="I153:I160">F153*H153</f>
        <v>0</v>
      </c>
      <c r="J153" s="322">
        <f>'ea detail'!J153</f>
        <v>0</v>
      </c>
      <c r="K153" s="109"/>
      <c r="L153" s="356">
        <f>'ea detail'!L153</f>
        <v>0</v>
      </c>
      <c r="M153" s="306"/>
      <c r="N153" s="306"/>
      <c r="O153" s="306"/>
      <c r="P153" s="306"/>
      <c r="Q153" s="232">
        <f aca="true" t="shared" si="33" ref="Q153:Q160">SUM(L153:P153)</f>
        <v>0</v>
      </c>
      <c r="R153" s="353">
        <f>'ea detail'!Q153-'teg detail'!Q153</f>
        <v>0</v>
      </c>
      <c r="S153" s="353">
        <f aca="true" t="shared" si="34" ref="S153:S160">IF(I153=0,0,Q153/I153*100)</f>
        <v>0</v>
      </c>
    </row>
    <row r="154" spans="1:19" ht="12.75">
      <c r="A154" s="96"/>
      <c r="B154" s="75" t="s">
        <v>69</v>
      </c>
      <c r="C154" s="76"/>
      <c r="D154" s="76" t="str">
        <f>'ea detail'!D154</f>
        <v>ESITAJAD</v>
      </c>
      <c r="E154" s="76"/>
      <c r="F154" s="77">
        <f>'ea detail'!F154</f>
        <v>0</v>
      </c>
      <c r="G154" s="323">
        <f>'ea detail'!G154</f>
        <v>0</v>
      </c>
      <c r="H154" s="94">
        <f>'ea detail'!H154</f>
        <v>0</v>
      </c>
      <c r="I154" s="77">
        <f t="shared" si="32"/>
        <v>0</v>
      </c>
      <c r="J154" s="322">
        <f>'ea detail'!J154</f>
        <v>0</v>
      </c>
      <c r="K154" s="109"/>
      <c r="L154" s="356">
        <f>'ea detail'!L154</f>
        <v>0</v>
      </c>
      <c r="M154" s="306"/>
      <c r="N154" s="306"/>
      <c r="O154" s="306"/>
      <c r="P154" s="306"/>
      <c r="Q154" s="232">
        <f t="shared" si="33"/>
        <v>0</v>
      </c>
      <c r="R154" s="353">
        <f>'ea detail'!Q154-'teg detail'!Q154</f>
        <v>0</v>
      </c>
      <c r="S154" s="353">
        <f t="shared" si="34"/>
        <v>0</v>
      </c>
    </row>
    <row r="155" spans="1:19" ht="12.75">
      <c r="A155" s="96"/>
      <c r="B155" s="75" t="s">
        <v>13</v>
      </c>
      <c r="C155" s="76"/>
      <c r="D155" s="76" t="str">
        <f>'ea detail'!D155</f>
        <v>INSTRUMENTIDE RENT</v>
      </c>
      <c r="E155" s="76"/>
      <c r="F155" s="77">
        <f>'ea detail'!F155</f>
        <v>0</v>
      </c>
      <c r="G155" s="323">
        <f>'ea detail'!G155</f>
        <v>0</v>
      </c>
      <c r="H155" s="94">
        <f>'ea detail'!H155</f>
        <v>0</v>
      </c>
      <c r="I155" s="77">
        <f t="shared" si="32"/>
        <v>0</v>
      </c>
      <c r="J155" s="322">
        <f>'ea detail'!J155</f>
        <v>0</v>
      </c>
      <c r="K155" s="109"/>
      <c r="L155" s="356">
        <f>'ea detail'!L155</f>
        <v>0</v>
      </c>
      <c r="M155" s="306"/>
      <c r="N155" s="306"/>
      <c r="O155" s="306"/>
      <c r="P155" s="306"/>
      <c r="Q155" s="232">
        <f t="shared" si="33"/>
        <v>0</v>
      </c>
      <c r="R155" s="353">
        <f>'ea detail'!Q155-'teg detail'!Q155</f>
        <v>0</v>
      </c>
      <c r="S155" s="353">
        <f t="shared" si="34"/>
        <v>0</v>
      </c>
    </row>
    <row r="156" spans="1:19" ht="12.75">
      <c r="A156" s="96"/>
      <c r="B156" s="75"/>
      <c r="C156" s="76"/>
      <c r="D156" s="76" t="str">
        <f>'ea detail'!D156</f>
        <v>PROOVIRUUM</v>
      </c>
      <c r="E156" s="76"/>
      <c r="F156" s="77">
        <f>'ea detail'!F156</f>
        <v>0</v>
      </c>
      <c r="G156" s="323">
        <f>'ea detail'!G156</f>
        <v>0</v>
      </c>
      <c r="H156" s="94">
        <f>'ea detail'!H156</f>
        <v>0</v>
      </c>
      <c r="I156" s="77">
        <f t="shared" si="32"/>
        <v>0</v>
      </c>
      <c r="J156" s="322">
        <f>'ea detail'!J156</f>
        <v>0</v>
      </c>
      <c r="K156" s="109"/>
      <c r="L156" s="356">
        <f>'ea detail'!L156</f>
        <v>0</v>
      </c>
      <c r="M156" s="306"/>
      <c r="N156" s="306"/>
      <c r="O156" s="306"/>
      <c r="P156" s="306"/>
      <c r="Q156" s="232">
        <f t="shared" si="33"/>
        <v>0</v>
      </c>
      <c r="R156" s="353">
        <f>'ea detail'!Q156-'teg detail'!Q156</f>
        <v>0</v>
      </c>
      <c r="S156" s="353">
        <f t="shared" si="34"/>
        <v>0</v>
      </c>
    </row>
    <row r="157" spans="1:19" ht="12.75">
      <c r="A157" s="96"/>
      <c r="B157" s="75"/>
      <c r="C157" s="76"/>
      <c r="D157" s="76" t="str">
        <f>'ea detail'!D157</f>
        <v>SALVESTUS</v>
      </c>
      <c r="E157" s="76"/>
      <c r="F157" s="77">
        <f>'ea detail'!F157</f>
        <v>0</v>
      </c>
      <c r="G157" s="323">
        <f>'ea detail'!G157</f>
        <v>0</v>
      </c>
      <c r="H157" s="94">
        <f>'ea detail'!H157</f>
        <v>0</v>
      </c>
      <c r="I157" s="77">
        <f t="shared" si="32"/>
        <v>0</v>
      </c>
      <c r="J157" s="322">
        <f>'ea detail'!J157</f>
        <v>0</v>
      </c>
      <c r="K157" s="109"/>
      <c r="L157" s="356">
        <f>'ea detail'!L157</f>
        <v>0</v>
      </c>
      <c r="M157" s="306"/>
      <c r="N157" s="306"/>
      <c r="O157" s="306"/>
      <c r="P157" s="306"/>
      <c r="Q157" s="232">
        <f t="shared" si="33"/>
        <v>0</v>
      </c>
      <c r="R157" s="353">
        <f>'ea detail'!Q157-'teg detail'!Q157</f>
        <v>0</v>
      </c>
      <c r="S157" s="353">
        <f t="shared" si="34"/>
        <v>0</v>
      </c>
    </row>
    <row r="158" spans="1:19" ht="12.75">
      <c r="A158" s="96"/>
      <c r="B158" s="75" t="s">
        <v>71</v>
      </c>
      <c r="C158" s="76"/>
      <c r="D158" s="76" t="str">
        <f>'ea detail'!D158</f>
        <v>KASUTATUD MUUSIKA AUTORI-/ESITAJATASU</v>
      </c>
      <c r="E158" s="76"/>
      <c r="F158" s="77">
        <f>'ea detail'!F158</f>
        <v>0</v>
      </c>
      <c r="G158" s="323">
        <f>'ea detail'!G158</f>
        <v>0</v>
      </c>
      <c r="H158" s="94">
        <f>'ea detail'!H158</f>
        <v>0</v>
      </c>
      <c r="I158" s="77">
        <f t="shared" si="32"/>
        <v>0</v>
      </c>
      <c r="J158" s="322">
        <f>'ea detail'!J158</f>
        <v>0</v>
      </c>
      <c r="K158" s="109"/>
      <c r="L158" s="356">
        <f>'ea detail'!L158</f>
        <v>0</v>
      </c>
      <c r="M158" s="306"/>
      <c r="N158" s="306"/>
      <c r="O158" s="306"/>
      <c r="P158" s="306"/>
      <c r="Q158" s="232">
        <f t="shared" si="33"/>
        <v>0</v>
      </c>
      <c r="R158" s="353">
        <f>'ea detail'!Q158-'teg detail'!Q158</f>
        <v>0</v>
      </c>
      <c r="S158" s="353">
        <f t="shared" si="34"/>
        <v>0</v>
      </c>
    </row>
    <row r="159" spans="1:19" ht="12.75">
      <c r="A159" s="96"/>
      <c r="B159" s="75" t="s">
        <v>72</v>
      </c>
      <c r="C159" s="76"/>
      <c r="D159" s="76" t="str">
        <f>'ea detail'!D159</f>
        <v>KASUTATUD MUUSIKA FONOGRAMMITASU</v>
      </c>
      <c r="E159" s="76"/>
      <c r="F159" s="77">
        <f>'ea detail'!F159</f>
        <v>0</v>
      </c>
      <c r="G159" s="323">
        <f>'ea detail'!G159</f>
        <v>0</v>
      </c>
      <c r="H159" s="94">
        <f>'ea detail'!H159</f>
        <v>0</v>
      </c>
      <c r="I159" s="77">
        <f t="shared" si="32"/>
        <v>0</v>
      </c>
      <c r="J159" s="322">
        <f>'ea detail'!J159</f>
        <v>0</v>
      </c>
      <c r="K159" s="109"/>
      <c r="L159" s="356">
        <f>'ea detail'!L159</f>
        <v>0</v>
      </c>
      <c r="M159" s="306"/>
      <c r="N159" s="306"/>
      <c r="O159" s="306"/>
      <c r="P159" s="306"/>
      <c r="Q159" s="232">
        <f t="shared" si="33"/>
        <v>0</v>
      </c>
      <c r="R159" s="353">
        <f>'ea detail'!Q159-'teg detail'!Q159</f>
        <v>0</v>
      </c>
      <c r="S159" s="353">
        <f t="shared" si="34"/>
        <v>0</v>
      </c>
    </row>
    <row r="160" spans="1:19" ht="12.75">
      <c r="A160" s="96"/>
      <c r="B160" s="75" t="s">
        <v>17</v>
      </c>
      <c r="C160" s="76" t="s">
        <v>73</v>
      </c>
      <c r="D160" s="76" t="str">
        <f>'ea detail'!D160</f>
        <v>MUUD</v>
      </c>
      <c r="E160" s="76"/>
      <c r="F160" s="77">
        <f>'ea detail'!F160</f>
        <v>0</v>
      </c>
      <c r="G160" s="323">
        <f>'ea detail'!G160</f>
        <v>0</v>
      </c>
      <c r="H160" s="94">
        <f>'ea detail'!H160</f>
        <v>0</v>
      </c>
      <c r="I160" s="77">
        <f t="shared" si="32"/>
        <v>0</v>
      </c>
      <c r="J160" s="322">
        <f>'ea detail'!J160</f>
        <v>0</v>
      </c>
      <c r="K160" s="109"/>
      <c r="L160" s="356">
        <f>'ea detail'!L160</f>
        <v>0</v>
      </c>
      <c r="M160" s="306"/>
      <c r="N160" s="306"/>
      <c r="O160" s="306"/>
      <c r="P160" s="306"/>
      <c r="Q160" s="232">
        <f t="shared" si="33"/>
        <v>0</v>
      </c>
      <c r="R160" s="353">
        <f>'ea detail'!Q160-'teg detail'!Q160</f>
        <v>0</v>
      </c>
      <c r="S160" s="353">
        <f t="shared" si="34"/>
        <v>0</v>
      </c>
    </row>
    <row r="161" spans="1:19" ht="12.75">
      <c r="A161" s="96"/>
      <c r="B161" s="76"/>
      <c r="C161" s="76"/>
      <c r="D161" s="76"/>
      <c r="E161" s="76"/>
      <c r="F161" s="77"/>
      <c r="G161" s="85"/>
      <c r="H161" s="82"/>
      <c r="I161" s="77"/>
      <c r="J161" s="332"/>
      <c r="K161" s="109"/>
      <c r="L161" s="232"/>
      <c r="M161" s="118"/>
      <c r="N161" s="118"/>
      <c r="O161" s="118"/>
      <c r="P161" s="118"/>
      <c r="Q161" s="232"/>
      <c r="R161" s="352"/>
      <c r="S161" s="352"/>
    </row>
    <row r="162" spans="1:19" ht="12.75">
      <c r="A162" s="96"/>
      <c r="B162" s="91" t="s">
        <v>74</v>
      </c>
      <c r="C162" s="91"/>
      <c r="D162" s="92" t="s">
        <v>137</v>
      </c>
      <c r="E162" s="92"/>
      <c r="F162" s="77"/>
      <c r="G162" s="85"/>
      <c r="H162" s="82"/>
      <c r="I162" s="90">
        <f>SUM(I152:I160)</f>
        <v>0</v>
      </c>
      <c r="J162" s="332"/>
      <c r="K162" s="109"/>
      <c r="L162" s="90">
        <f>SUM(L152:L160)</f>
        <v>0</v>
      </c>
      <c r="M162" s="90">
        <f>SUM(M152:M160)</f>
        <v>0</v>
      </c>
      <c r="N162" s="90">
        <f>SUM(N152:N160)</f>
        <v>0</v>
      </c>
      <c r="O162" s="90">
        <f>SUM(O152:O160)</f>
        <v>0</v>
      </c>
      <c r="P162" s="90">
        <f>SUM(P152:P160)</f>
        <v>0</v>
      </c>
      <c r="Q162" s="354">
        <f>SUM(L162:P162)</f>
        <v>0</v>
      </c>
      <c r="R162" s="355">
        <f>'ea detail'!Q162-'teg detail'!Q162</f>
        <v>0</v>
      </c>
      <c r="S162" s="355">
        <f>IF(I162=0,0,Q162/I162*100)</f>
        <v>0</v>
      </c>
    </row>
    <row r="163" spans="1:19" ht="12.75">
      <c r="A163" s="96"/>
      <c r="B163" s="76"/>
      <c r="C163" s="76"/>
      <c r="D163" s="328" t="s">
        <v>111</v>
      </c>
      <c r="E163" s="76"/>
      <c r="F163" s="77"/>
      <c r="G163" s="85"/>
      <c r="H163" s="82"/>
      <c r="I163" s="77"/>
      <c r="J163" s="332"/>
      <c r="K163" s="109"/>
      <c r="L163" s="232"/>
      <c r="M163" s="118"/>
      <c r="N163" s="118"/>
      <c r="O163" s="118"/>
      <c r="P163" s="118"/>
      <c r="Q163" s="232"/>
      <c r="R163" s="352"/>
      <c r="S163" s="352"/>
    </row>
    <row r="164" spans="1:19" ht="12.75">
      <c r="A164" s="313">
        <f>'ea detail'!A164</f>
        <v>14</v>
      </c>
      <c r="B164" s="314" t="s">
        <v>7</v>
      </c>
      <c r="C164" s="314"/>
      <c r="D164" s="315" t="s">
        <v>257</v>
      </c>
      <c r="E164" s="329"/>
      <c r="F164" s="316" t="s">
        <v>149</v>
      </c>
      <c r="G164" s="317" t="s">
        <v>148</v>
      </c>
      <c r="H164" s="318" t="s">
        <v>150</v>
      </c>
      <c r="I164" s="319" t="s">
        <v>151</v>
      </c>
      <c r="J164" s="320" t="s">
        <v>20</v>
      </c>
      <c r="K164" s="109"/>
      <c r="L164" s="396" t="str">
        <f aca="true" t="shared" si="35" ref="L164:Q164">L7</f>
        <v>Arendus</v>
      </c>
      <c r="M164" s="396" t="str">
        <f t="shared" si="35"/>
        <v>daatum</v>
      </c>
      <c r="N164" s="396" t="str">
        <f t="shared" si="35"/>
        <v>daatum</v>
      </c>
      <c r="O164" s="396" t="str">
        <f t="shared" si="35"/>
        <v>daatum</v>
      </c>
      <c r="P164" s="396" t="str">
        <f t="shared" si="35"/>
        <v>daatum</v>
      </c>
      <c r="Q164" s="351" t="str">
        <f t="shared" si="35"/>
        <v>kokku €</v>
      </c>
      <c r="R164" s="351" t="s">
        <v>298</v>
      </c>
      <c r="S164" s="351" t="s">
        <v>10</v>
      </c>
    </row>
    <row r="165" spans="1:19" ht="12.75">
      <c r="A165" s="96"/>
      <c r="B165" s="76"/>
      <c r="C165" s="76"/>
      <c r="D165" s="76"/>
      <c r="E165" s="76"/>
      <c r="F165" s="77"/>
      <c r="G165" s="85"/>
      <c r="H165" s="82"/>
      <c r="I165" s="77"/>
      <c r="J165" s="332"/>
      <c r="K165" s="109"/>
      <c r="L165" s="232"/>
      <c r="M165" s="118"/>
      <c r="N165" s="118"/>
      <c r="O165" s="118"/>
      <c r="P165" s="118"/>
      <c r="Q165" s="232"/>
      <c r="R165" s="352"/>
      <c r="S165" s="352"/>
    </row>
    <row r="166" spans="1:19" ht="12.75">
      <c r="A166" s="96"/>
      <c r="B166" s="75" t="s">
        <v>7</v>
      </c>
      <c r="C166" s="75"/>
      <c r="D166" s="76" t="str">
        <f>'ea detail'!D166</f>
        <v>TIITRID/-TOIMETAJA</v>
      </c>
      <c r="E166" s="76"/>
      <c r="F166" s="77">
        <f>'ea detail'!F166</f>
        <v>0</v>
      </c>
      <c r="G166" s="323">
        <f>'ea detail'!G166</f>
        <v>0</v>
      </c>
      <c r="H166" s="94">
        <f>'ea detail'!H166</f>
        <v>0</v>
      </c>
      <c r="I166" s="77">
        <f>F166*H166</f>
        <v>0</v>
      </c>
      <c r="J166" s="322">
        <f>'ea detail'!J166</f>
        <v>0</v>
      </c>
      <c r="K166" s="109"/>
      <c r="L166" s="356">
        <f>'ea detail'!L166</f>
        <v>0</v>
      </c>
      <c r="M166" s="306"/>
      <c r="N166" s="306"/>
      <c r="O166" s="306"/>
      <c r="P166" s="306"/>
      <c r="Q166" s="232">
        <f>SUM(L166:P166)</f>
        <v>0</v>
      </c>
      <c r="R166" s="353">
        <f>'ea detail'!Q166-'teg detail'!Q166</f>
        <v>0</v>
      </c>
      <c r="S166" s="353">
        <f>IF(I166=0,0,Q166/I166*100)</f>
        <v>0</v>
      </c>
    </row>
    <row r="167" spans="1:19" ht="12.75">
      <c r="A167" s="96"/>
      <c r="B167" s="75" t="s">
        <v>245</v>
      </c>
      <c r="C167" s="75"/>
      <c r="D167" s="76" t="str">
        <f>'ea detail'!D167</f>
        <v>SUBTIITRID</v>
      </c>
      <c r="E167" s="76"/>
      <c r="F167" s="77">
        <f>'ea detail'!F167</f>
        <v>0</v>
      </c>
      <c r="G167" s="323">
        <f>'ea detail'!G167</f>
        <v>0</v>
      </c>
      <c r="H167" s="94">
        <f>'ea detail'!H167</f>
        <v>0</v>
      </c>
      <c r="I167" s="77">
        <f>F167*H167</f>
        <v>0</v>
      </c>
      <c r="J167" s="322">
        <f>'ea detail'!J167</f>
        <v>0</v>
      </c>
      <c r="K167" s="109"/>
      <c r="L167" s="356">
        <f>'ea detail'!L167</f>
        <v>0</v>
      </c>
      <c r="M167" s="306"/>
      <c r="N167" s="306"/>
      <c r="O167" s="306"/>
      <c r="P167" s="306"/>
      <c r="Q167" s="232">
        <f>SUM(L167:P167)</f>
        <v>0</v>
      </c>
      <c r="R167" s="353">
        <f>'ea detail'!Q167-'teg detail'!Q167</f>
        <v>0</v>
      </c>
      <c r="S167" s="353">
        <f>IF(I167=0,0,Q167/I167*100)</f>
        <v>0</v>
      </c>
    </row>
    <row r="168" spans="1:19" ht="12.75">
      <c r="A168" s="96"/>
      <c r="B168" s="75" t="s">
        <v>24</v>
      </c>
      <c r="C168" s="75"/>
      <c r="D168" s="76">
        <f>'ea detail'!D168</f>
        <v>0</v>
      </c>
      <c r="E168" s="76"/>
      <c r="F168" s="77">
        <f>'ea detail'!F168</f>
        <v>0</v>
      </c>
      <c r="G168" s="323">
        <f>'ea detail'!G168</f>
        <v>0</v>
      </c>
      <c r="H168" s="94">
        <f>'ea detail'!H168</f>
        <v>0</v>
      </c>
      <c r="I168" s="77">
        <f>F168*H168</f>
        <v>0</v>
      </c>
      <c r="J168" s="322">
        <f>'ea detail'!J168</f>
        <v>0</v>
      </c>
      <c r="K168" s="109"/>
      <c r="L168" s="356">
        <f>'ea detail'!L168</f>
        <v>0</v>
      </c>
      <c r="M168" s="306"/>
      <c r="N168" s="306"/>
      <c r="O168" s="306"/>
      <c r="P168" s="306"/>
      <c r="Q168" s="232">
        <f>SUM(L168:P168)</f>
        <v>0</v>
      </c>
      <c r="R168" s="353">
        <f>'ea detail'!Q168-'teg detail'!Q168</f>
        <v>0</v>
      </c>
      <c r="S168" s="353">
        <f>IF(I168=0,0,Q168/I168*100)</f>
        <v>0</v>
      </c>
    </row>
    <row r="169" spans="1:19" ht="12.75">
      <c r="A169" s="96"/>
      <c r="B169" s="97" t="s">
        <v>17</v>
      </c>
      <c r="C169" s="97"/>
      <c r="D169" s="76" t="str">
        <f>'ea detail'!D169</f>
        <v>MUUD</v>
      </c>
      <c r="E169" s="76"/>
      <c r="F169" s="77">
        <f>'ea detail'!F169</f>
        <v>0</v>
      </c>
      <c r="G169" s="323">
        <f>'ea detail'!G169</f>
        <v>0</v>
      </c>
      <c r="H169" s="94">
        <f>'ea detail'!H169</f>
        <v>0</v>
      </c>
      <c r="I169" s="77">
        <f>F169*H169</f>
        <v>0</v>
      </c>
      <c r="J169" s="322">
        <f>'ea detail'!J169</f>
        <v>0</v>
      </c>
      <c r="K169" s="109"/>
      <c r="L169" s="356">
        <f>'ea detail'!L169</f>
        <v>0</v>
      </c>
      <c r="M169" s="306"/>
      <c r="N169" s="306"/>
      <c r="O169" s="306"/>
      <c r="P169" s="306"/>
      <c r="Q169" s="232">
        <f>SUM(L169:P169)</f>
        <v>0</v>
      </c>
      <c r="R169" s="353">
        <f>'ea detail'!Q169-'teg detail'!Q169</f>
        <v>0</v>
      </c>
      <c r="S169" s="353">
        <f>IF(I169=0,0,Q169/I169*100)</f>
        <v>0</v>
      </c>
    </row>
    <row r="170" spans="1:19" ht="12.75">
      <c r="A170" s="96"/>
      <c r="B170" s="76"/>
      <c r="C170" s="76"/>
      <c r="D170" s="76"/>
      <c r="E170" s="76"/>
      <c r="F170" s="77"/>
      <c r="G170" s="85"/>
      <c r="H170" s="82"/>
      <c r="I170" s="77"/>
      <c r="J170" s="332"/>
      <c r="K170" s="109"/>
      <c r="L170" s="232"/>
      <c r="M170" s="118"/>
      <c r="N170" s="118"/>
      <c r="O170" s="118"/>
      <c r="P170" s="118"/>
      <c r="Q170" s="232"/>
      <c r="R170" s="352"/>
      <c r="S170" s="352"/>
    </row>
    <row r="171" spans="1:19" ht="12.75">
      <c r="A171" s="96"/>
      <c r="B171" s="91" t="s">
        <v>75</v>
      </c>
      <c r="C171" s="91"/>
      <c r="D171" s="92" t="s">
        <v>138</v>
      </c>
      <c r="E171" s="92"/>
      <c r="F171" s="77"/>
      <c r="G171" s="85"/>
      <c r="H171" s="82"/>
      <c r="I171" s="90">
        <f>SUM(I166:I170)</f>
        <v>0</v>
      </c>
      <c r="J171" s="332"/>
      <c r="K171" s="109"/>
      <c r="L171" s="90">
        <f>SUM(L166:L170)</f>
        <v>0</v>
      </c>
      <c r="M171" s="83">
        <f>SUM(M166:M170)</f>
        <v>0</v>
      </c>
      <c r="N171" s="83">
        <f>SUM(N166:N170)</f>
        <v>0</v>
      </c>
      <c r="O171" s="83">
        <f>SUM(O166:O170)</f>
        <v>0</v>
      </c>
      <c r="P171" s="83">
        <f>SUM(P166:P170)</f>
        <v>0</v>
      </c>
      <c r="Q171" s="354">
        <f>SUM(L171:P171)</f>
        <v>0</v>
      </c>
      <c r="R171" s="355">
        <f>'ea detail'!Q171-'teg detail'!Q171</f>
        <v>0</v>
      </c>
      <c r="S171" s="355">
        <f>IF(I171=0,0,Q171/I171*100)</f>
        <v>0</v>
      </c>
    </row>
    <row r="172" spans="1:19" ht="12.75">
      <c r="A172" s="96"/>
      <c r="B172" s="76"/>
      <c r="C172" s="76"/>
      <c r="D172" s="328" t="s">
        <v>111</v>
      </c>
      <c r="E172" s="76"/>
      <c r="F172" s="77"/>
      <c r="G172" s="85"/>
      <c r="H172" s="82"/>
      <c r="I172" s="77"/>
      <c r="J172" s="332"/>
      <c r="K172" s="109"/>
      <c r="L172" s="232"/>
      <c r="M172" s="118"/>
      <c r="N172" s="118"/>
      <c r="O172" s="118"/>
      <c r="P172" s="118"/>
      <c r="Q172" s="232"/>
      <c r="R172" s="352"/>
      <c r="S172" s="352"/>
    </row>
    <row r="173" spans="1:19" ht="12.75">
      <c r="A173" s="313">
        <f>'ea detail'!A173</f>
        <v>15</v>
      </c>
      <c r="B173" s="314" t="s">
        <v>76</v>
      </c>
      <c r="C173" s="314"/>
      <c r="D173" s="315" t="s">
        <v>189</v>
      </c>
      <c r="E173" s="329"/>
      <c r="F173" s="316" t="s">
        <v>149</v>
      </c>
      <c r="G173" s="317" t="s">
        <v>148</v>
      </c>
      <c r="H173" s="318" t="s">
        <v>150</v>
      </c>
      <c r="I173" s="319" t="s">
        <v>151</v>
      </c>
      <c r="J173" s="320" t="s">
        <v>20</v>
      </c>
      <c r="K173" s="109"/>
      <c r="L173" s="396" t="str">
        <f aca="true" t="shared" si="36" ref="L173:Q173">L7</f>
        <v>Arendus</v>
      </c>
      <c r="M173" s="396" t="str">
        <f t="shared" si="36"/>
        <v>daatum</v>
      </c>
      <c r="N173" s="396" t="str">
        <f t="shared" si="36"/>
        <v>daatum</v>
      </c>
      <c r="O173" s="396" t="str">
        <f t="shared" si="36"/>
        <v>daatum</v>
      </c>
      <c r="P173" s="396" t="str">
        <f t="shared" si="36"/>
        <v>daatum</v>
      </c>
      <c r="Q173" s="351" t="str">
        <f t="shared" si="36"/>
        <v>kokku €</v>
      </c>
      <c r="R173" s="351" t="s">
        <v>298</v>
      </c>
      <c r="S173" s="351" t="s">
        <v>10</v>
      </c>
    </row>
    <row r="174" spans="1:19" ht="12.75">
      <c r="A174" s="96"/>
      <c r="B174" s="76"/>
      <c r="C174" s="76"/>
      <c r="D174" s="76"/>
      <c r="E174" s="76"/>
      <c r="F174" s="77"/>
      <c r="G174" s="85"/>
      <c r="H174" s="82"/>
      <c r="I174" s="77"/>
      <c r="J174" s="332"/>
      <c r="K174" s="109"/>
      <c r="L174" s="232"/>
      <c r="M174" s="118"/>
      <c r="N174" s="118"/>
      <c r="O174" s="118"/>
      <c r="P174" s="118"/>
      <c r="Q174" s="232"/>
      <c r="R174" s="352"/>
      <c r="S174" s="352"/>
    </row>
    <row r="175" spans="1:19" ht="12.75">
      <c r="A175" s="96"/>
      <c r="B175" s="75" t="s">
        <v>246</v>
      </c>
      <c r="C175" s="75"/>
      <c r="D175" s="76" t="str">
        <f>'ea detail'!D175</f>
        <v>UURINGUD</v>
      </c>
      <c r="E175" s="76"/>
      <c r="F175" s="77">
        <f>'ea detail'!F175</f>
        <v>0</v>
      </c>
      <c r="G175" s="323">
        <f>'ea detail'!G175</f>
        <v>0</v>
      </c>
      <c r="H175" s="94">
        <f>'ea detail'!H175</f>
        <v>0</v>
      </c>
      <c r="I175" s="77">
        <f>F175*H175</f>
        <v>0</v>
      </c>
      <c r="J175" s="322">
        <f>'ea detail'!J175</f>
        <v>0</v>
      </c>
      <c r="K175" s="109"/>
      <c r="L175" s="356">
        <f>'ea detail'!L175</f>
        <v>0</v>
      </c>
      <c r="M175" s="306"/>
      <c r="N175" s="306"/>
      <c r="O175" s="306"/>
      <c r="P175" s="306"/>
      <c r="Q175" s="232">
        <f>SUM(L175:P175)</f>
        <v>0</v>
      </c>
      <c r="R175" s="353">
        <f>'ea detail'!Q175-'teg detail'!Q175</f>
        <v>0</v>
      </c>
      <c r="S175" s="353">
        <f>IF(I175=0,0,Q175/I175*100)</f>
        <v>0</v>
      </c>
    </row>
    <row r="176" spans="1:19" ht="12.75">
      <c r="A176" s="96"/>
      <c r="B176" s="75" t="s">
        <v>77</v>
      </c>
      <c r="C176" s="75"/>
      <c r="D176" s="76" t="str">
        <f>'ea detail'!D176</f>
        <v>ARHIIVI KASUTUSLITSENTS</v>
      </c>
      <c r="E176" s="76"/>
      <c r="F176" s="77">
        <f>'ea detail'!F176</f>
        <v>0</v>
      </c>
      <c r="G176" s="323">
        <f>'ea detail'!G176</f>
        <v>0</v>
      </c>
      <c r="H176" s="94">
        <f>'ea detail'!H176</f>
        <v>0</v>
      </c>
      <c r="I176" s="77">
        <f>F176*H176</f>
        <v>0</v>
      </c>
      <c r="J176" s="332"/>
      <c r="K176" s="109"/>
      <c r="L176" s="356">
        <f>'ea detail'!L176</f>
        <v>0</v>
      </c>
      <c r="M176" s="306"/>
      <c r="N176" s="306"/>
      <c r="O176" s="306"/>
      <c r="P176" s="306"/>
      <c r="Q176" s="232">
        <f>SUM(L176:P176)</f>
        <v>0</v>
      </c>
      <c r="R176" s="353">
        <f>'ea detail'!Q176-'teg detail'!Q176</f>
        <v>0</v>
      </c>
      <c r="S176" s="353">
        <f>IF(I176=0,0,Q176/I176*100)</f>
        <v>0</v>
      </c>
    </row>
    <row r="177" spans="1:19" ht="12.75">
      <c r="A177" s="96"/>
      <c r="B177" s="75" t="s">
        <v>17</v>
      </c>
      <c r="C177" s="75"/>
      <c r="D177" s="76" t="str">
        <f>'ea detail'!D177</f>
        <v>MUUD</v>
      </c>
      <c r="E177" s="76"/>
      <c r="F177" s="77">
        <f>'ea detail'!F177</f>
        <v>0</v>
      </c>
      <c r="G177" s="323">
        <f>'ea detail'!G177</f>
        <v>0</v>
      </c>
      <c r="H177" s="94">
        <f>'ea detail'!H177</f>
        <v>0</v>
      </c>
      <c r="I177" s="77">
        <f>F177*H177</f>
        <v>0</v>
      </c>
      <c r="J177" s="332"/>
      <c r="K177" s="109"/>
      <c r="L177" s="356">
        <f>'ea detail'!L177</f>
        <v>0</v>
      </c>
      <c r="M177" s="306"/>
      <c r="N177" s="306"/>
      <c r="O177" s="306"/>
      <c r="P177" s="306"/>
      <c r="Q177" s="232">
        <f>SUM(L177:P177)</f>
        <v>0</v>
      </c>
      <c r="R177" s="353">
        <f>'ea detail'!Q177-'teg detail'!Q177</f>
        <v>0</v>
      </c>
      <c r="S177" s="353">
        <f>IF(I177=0,0,Q177/I177*100)</f>
        <v>0</v>
      </c>
    </row>
    <row r="178" spans="1:19" ht="12.75">
      <c r="A178" s="96"/>
      <c r="B178" s="76"/>
      <c r="C178" s="76"/>
      <c r="D178" s="76"/>
      <c r="E178" s="76"/>
      <c r="F178" s="77"/>
      <c r="G178" s="85"/>
      <c r="H178" s="82"/>
      <c r="I178" s="77"/>
      <c r="J178" s="332"/>
      <c r="K178" s="109"/>
      <c r="L178" s="232"/>
      <c r="M178" s="118"/>
      <c r="N178" s="118"/>
      <c r="O178" s="118"/>
      <c r="P178" s="118"/>
      <c r="Q178" s="232"/>
      <c r="R178" s="352"/>
      <c r="S178" s="352"/>
    </row>
    <row r="179" spans="1:19" ht="12.75">
      <c r="A179" s="96"/>
      <c r="B179" s="92" t="s">
        <v>78</v>
      </c>
      <c r="C179" s="92"/>
      <c r="D179" s="92" t="s">
        <v>220</v>
      </c>
      <c r="E179" s="92"/>
      <c r="F179" s="77"/>
      <c r="G179" s="85"/>
      <c r="H179" s="82"/>
      <c r="I179" s="90">
        <f>SUM(I175:I178)</f>
        <v>0</v>
      </c>
      <c r="J179" s="332"/>
      <c r="K179" s="109"/>
      <c r="L179" s="90">
        <f>SUM(L175:L178)</f>
        <v>0</v>
      </c>
      <c r="M179" s="90">
        <f>SUM(M175:M178)</f>
        <v>0</v>
      </c>
      <c r="N179" s="90">
        <f>SUM(N175:N178)</f>
        <v>0</v>
      </c>
      <c r="O179" s="90">
        <f>SUM(O175:O178)</f>
        <v>0</v>
      </c>
      <c r="P179" s="90">
        <f>SUM(P175:P178)</f>
        <v>0</v>
      </c>
      <c r="Q179" s="354">
        <f>SUM(L179:P179)</f>
        <v>0</v>
      </c>
      <c r="R179" s="355">
        <f>'ea detail'!Q179-'teg detail'!Q179</f>
        <v>0</v>
      </c>
      <c r="S179" s="355">
        <f>IF(I179=0,0,Q179/I179*100)</f>
        <v>0</v>
      </c>
    </row>
    <row r="180" spans="1:19" ht="12.75">
      <c r="A180" s="96"/>
      <c r="B180" s="76"/>
      <c r="C180" s="76"/>
      <c r="D180" s="328" t="s">
        <v>111</v>
      </c>
      <c r="E180" s="76"/>
      <c r="F180" s="77"/>
      <c r="G180" s="85"/>
      <c r="H180" s="82"/>
      <c r="I180" s="77"/>
      <c r="J180" s="332"/>
      <c r="K180" s="109"/>
      <c r="L180" s="232"/>
      <c r="M180" s="118"/>
      <c r="N180" s="118"/>
      <c r="O180" s="118"/>
      <c r="P180" s="118"/>
      <c r="Q180" s="232"/>
      <c r="R180" s="352"/>
      <c r="S180" s="352"/>
    </row>
    <row r="181" spans="1:19" ht="12.75">
      <c r="A181" s="313">
        <f>'ea detail'!A181</f>
        <v>16</v>
      </c>
      <c r="B181" s="314" t="s">
        <v>263</v>
      </c>
      <c r="C181" s="314"/>
      <c r="D181" s="315" t="s">
        <v>261</v>
      </c>
      <c r="E181" s="329"/>
      <c r="F181" s="316" t="s">
        <v>149</v>
      </c>
      <c r="G181" s="317" t="s">
        <v>148</v>
      </c>
      <c r="H181" s="318" t="s">
        <v>150</v>
      </c>
      <c r="I181" s="319" t="s">
        <v>151</v>
      </c>
      <c r="J181" s="320" t="s">
        <v>20</v>
      </c>
      <c r="K181" s="109"/>
      <c r="L181" s="396" t="str">
        <f aca="true" t="shared" si="37" ref="L181:Q181">L7</f>
        <v>Arendus</v>
      </c>
      <c r="M181" s="396" t="str">
        <f t="shared" si="37"/>
        <v>daatum</v>
      </c>
      <c r="N181" s="396" t="str">
        <f t="shared" si="37"/>
        <v>daatum</v>
      </c>
      <c r="O181" s="396" t="str">
        <f t="shared" si="37"/>
        <v>daatum</v>
      </c>
      <c r="P181" s="396" t="str">
        <f t="shared" si="37"/>
        <v>daatum</v>
      </c>
      <c r="Q181" s="351" t="str">
        <f t="shared" si="37"/>
        <v>kokku €</v>
      </c>
      <c r="R181" s="351" t="s">
        <v>298</v>
      </c>
      <c r="S181" s="351" t="s">
        <v>10</v>
      </c>
    </row>
    <row r="182" spans="1:19" ht="12.75">
      <c r="A182" s="96"/>
      <c r="B182" s="76"/>
      <c r="C182" s="76"/>
      <c r="D182" s="76"/>
      <c r="E182" s="76"/>
      <c r="F182" s="77"/>
      <c r="G182" s="85"/>
      <c r="H182" s="82"/>
      <c r="I182" s="77"/>
      <c r="J182" s="332"/>
      <c r="K182" s="109"/>
      <c r="L182" s="232"/>
      <c r="M182" s="118"/>
      <c r="N182" s="118"/>
      <c r="O182" s="118"/>
      <c r="P182" s="118"/>
      <c r="Q182" s="232"/>
      <c r="R182" s="352"/>
      <c r="S182" s="352"/>
    </row>
    <row r="183" spans="1:19" ht="12.75">
      <c r="A183" s="96"/>
      <c r="B183" s="75" t="s">
        <v>80</v>
      </c>
      <c r="C183" s="75"/>
      <c r="D183" s="76" t="str">
        <f>'ea detail'!D183</f>
        <v>AUTORENT</v>
      </c>
      <c r="E183" s="76"/>
      <c r="F183" s="77">
        <f>'ea detail'!F183</f>
        <v>0</v>
      </c>
      <c r="G183" s="323">
        <f>'ea detail'!G183</f>
        <v>0</v>
      </c>
      <c r="H183" s="94">
        <f>'ea detail'!H183</f>
        <v>0</v>
      </c>
      <c r="I183" s="77">
        <f>F183*H183</f>
        <v>0</v>
      </c>
      <c r="J183" s="332"/>
      <c r="K183" s="109"/>
      <c r="L183" s="356">
        <f>'ea detail'!L183</f>
        <v>0</v>
      </c>
      <c r="M183" s="306"/>
      <c r="N183" s="306"/>
      <c r="O183" s="306"/>
      <c r="P183" s="306"/>
      <c r="Q183" s="232">
        <f>SUM(L183:P183)</f>
        <v>0</v>
      </c>
      <c r="R183" s="353">
        <f>'ea detail'!Q183-'teg detail'!Q183</f>
        <v>0</v>
      </c>
      <c r="S183" s="353">
        <f>IF(I183=0,0,Q183/I183*100)</f>
        <v>0</v>
      </c>
    </row>
    <row r="184" spans="1:19" ht="12.75">
      <c r="A184" s="96"/>
      <c r="B184" s="75" t="s">
        <v>81</v>
      </c>
      <c r="C184" s="75"/>
      <c r="D184" s="76" t="str">
        <f>'ea detail'!D184</f>
        <v>KÜTUS</v>
      </c>
      <c r="E184" s="76"/>
      <c r="F184" s="77">
        <f>'ea detail'!F184</f>
        <v>0</v>
      </c>
      <c r="G184" s="323">
        <f>'ea detail'!G184</f>
        <v>0</v>
      </c>
      <c r="H184" s="94">
        <f>'ea detail'!H184</f>
        <v>0</v>
      </c>
      <c r="I184" s="77">
        <f>F184*H184</f>
        <v>0</v>
      </c>
      <c r="J184" s="332"/>
      <c r="K184" s="109"/>
      <c r="L184" s="356">
        <f>'ea detail'!L184</f>
        <v>0</v>
      </c>
      <c r="M184" s="306"/>
      <c r="N184" s="306"/>
      <c r="O184" s="306"/>
      <c r="P184" s="306"/>
      <c r="Q184" s="232">
        <f>SUM(L184:P184)</f>
        <v>0</v>
      </c>
      <c r="R184" s="353">
        <f>'ea detail'!Q184-'teg detail'!Q184</f>
        <v>0</v>
      </c>
      <c r="S184" s="353">
        <f>IF(I184=0,0,Q184/I184*100)</f>
        <v>0</v>
      </c>
    </row>
    <row r="185" spans="1:19" ht="12.75">
      <c r="A185" s="96"/>
      <c r="B185" s="75" t="s">
        <v>83</v>
      </c>
      <c r="C185" s="75"/>
      <c r="D185" s="76" t="str">
        <f>'ea detail'!D185</f>
        <v>TAKSO, PARKIMINE JA GARAžEERIMINE</v>
      </c>
      <c r="E185" s="76"/>
      <c r="F185" s="77">
        <f>'ea detail'!F185</f>
        <v>0</v>
      </c>
      <c r="G185" s="323">
        <f>'ea detail'!G185</f>
        <v>0</v>
      </c>
      <c r="H185" s="94">
        <f>'ea detail'!H185</f>
        <v>0</v>
      </c>
      <c r="I185" s="77">
        <f>F185*H185</f>
        <v>0</v>
      </c>
      <c r="J185" s="332"/>
      <c r="K185" s="109"/>
      <c r="L185" s="356">
        <f>'ea detail'!L185</f>
        <v>0</v>
      </c>
      <c r="M185" s="306"/>
      <c r="N185" s="306"/>
      <c r="O185" s="306"/>
      <c r="P185" s="306"/>
      <c r="Q185" s="232">
        <f>SUM(L185:P185)</f>
        <v>0</v>
      </c>
      <c r="R185" s="353">
        <f>'ea detail'!Q185-'teg detail'!Q185</f>
        <v>0</v>
      </c>
      <c r="S185" s="353">
        <f>IF(I185=0,0,Q185/I185*100)</f>
        <v>0</v>
      </c>
    </row>
    <row r="186" spans="1:19" ht="12.75">
      <c r="A186" s="96"/>
      <c r="B186" s="75" t="s">
        <v>17</v>
      </c>
      <c r="C186" s="75"/>
      <c r="D186" s="76" t="str">
        <f>'ea detail'!D186</f>
        <v>MUUD</v>
      </c>
      <c r="E186" s="76"/>
      <c r="F186" s="77">
        <f>'ea detail'!F186</f>
        <v>0</v>
      </c>
      <c r="G186" s="323">
        <f>'ea detail'!G186</f>
        <v>0</v>
      </c>
      <c r="H186" s="94">
        <f>'ea detail'!H186</f>
        <v>0</v>
      </c>
      <c r="I186" s="77">
        <f>F186*H186</f>
        <v>0</v>
      </c>
      <c r="J186" s="332"/>
      <c r="K186" s="109"/>
      <c r="L186" s="356">
        <f>'ea detail'!L186</f>
        <v>0</v>
      </c>
      <c r="M186" s="306"/>
      <c r="N186" s="306"/>
      <c r="O186" s="306"/>
      <c r="P186" s="306"/>
      <c r="Q186" s="232">
        <f>SUM(L186:P186)</f>
        <v>0</v>
      </c>
      <c r="R186" s="353">
        <f>'ea detail'!Q186-'teg detail'!Q186</f>
        <v>0</v>
      </c>
      <c r="S186" s="353">
        <f>IF(I186=0,0,Q186/I186*100)</f>
        <v>0</v>
      </c>
    </row>
    <row r="187" spans="1:19" ht="12.75">
      <c r="A187" s="96"/>
      <c r="B187" s="75"/>
      <c r="C187" s="75"/>
      <c r="D187" s="76"/>
      <c r="E187" s="76"/>
      <c r="F187" s="77"/>
      <c r="G187" s="85"/>
      <c r="H187" s="82"/>
      <c r="I187" s="77"/>
      <c r="J187" s="332"/>
      <c r="K187" s="109"/>
      <c r="L187" s="232"/>
      <c r="M187" s="118"/>
      <c r="N187" s="118"/>
      <c r="O187" s="118"/>
      <c r="P187" s="118"/>
      <c r="Q187" s="232"/>
      <c r="R187" s="352"/>
      <c r="S187" s="352"/>
    </row>
    <row r="188" spans="1:19" ht="12.75">
      <c r="A188" s="96"/>
      <c r="B188" s="91" t="s">
        <v>84</v>
      </c>
      <c r="C188" s="91"/>
      <c r="D188" s="92" t="s">
        <v>143</v>
      </c>
      <c r="E188" s="92"/>
      <c r="F188" s="77"/>
      <c r="G188" s="85"/>
      <c r="H188" s="82"/>
      <c r="I188" s="90">
        <f>SUM(I183:I187)</f>
        <v>0</v>
      </c>
      <c r="J188" s="332"/>
      <c r="K188" s="109"/>
      <c r="L188" s="90">
        <f>SUM(L183:L187)</f>
        <v>0</v>
      </c>
      <c r="M188" s="83">
        <f>SUM(M183:M187)</f>
        <v>0</v>
      </c>
      <c r="N188" s="83">
        <f>SUM(N183:N187)</f>
        <v>0</v>
      </c>
      <c r="O188" s="83">
        <f>SUM(O183:O187)</f>
        <v>0</v>
      </c>
      <c r="P188" s="83">
        <f>SUM(P183:P187)</f>
        <v>0</v>
      </c>
      <c r="Q188" s="354">
        <f>SUM(L188:P188)</f>
        <v>0</v>
      </c>
      <c r="R188" s="355">
        <f>'ea detail'!Q188-'teg detail'!Q188</f>
        <v>0</v>
      </c>
      <c r="S188" s="355">
        <f>IF(I188=0,0,Q188/I188*100)</f>
        <v>0</v>
      </c>
    </row>
    <row r="189" spans="1:19" ht="12.75">
      <c r="A189" s="96"/>
      <c r="B189" s="76"/>
      <c r="C189" s="76"/>
      <c r="D189" s="76"/>
      <c r="E189" s="76"/>
      <c r="F189" s="77"/>
      <c r="G189" s="85"/>
      <c r="H189" s="82"/>
      <c r="I189" s="77"/>
      <c r="J189" s="332"/>
      <c r="K189" s="109"/>
      <c r="L189" s="232"/>
      <c r="M189" s="118"/>
      <c r="N189" s="118"/>
      <c r="O189" s="118"/>
      <c r="P189" s="118"/>
      <c r="Q189" s="232"/>
      <c r="R189" s="352"/>
      <c r="S189" s="352"/>
    </row>
    <row r="190" spans="1:19" ht="12.75">
      <c r="A190" s="313">
        <f>'ea detail'!A190</f>
        <v>17</v>
      </c>
      <c r="B190" s="314" t="s">
        <v>262</v>
      </c>
      <c r="C190" s="314"/>
      <c r="D190" s="315" t="s">
        <v>258</v>
      </c>
      <c r="E190" s="329"/>
      <c r="F190" s="316" t="s">
        <v>149</v>
      </c>
      <c r="G190" s="317" t="s">
        <v>148</v>
      </c>
      <c r="H190" s="318" t="s">
        <v>150</v>
      </c>
      <c r="I190" s="319" t="s">
        <v>151</v>
      </c>
      <c r="J190" s="320" t="s">
        <v>20</v>
      </c>
      <c r="K190" s="109"/>
      <c r="L190" s="396" t="str">
        <f aca="true" t="shared" si="38" ref="L190:Q190">L7</f>
        <v>Arendus</v>
      </c>
      <c r="M190" s="396" t="str">
        <f t="shared" si="38"/>
        <v>daatum</v>
      </c>
      <c r="N190" s="396" t="str">
        <f t="shared" si="38"/>
        <v>daatum</v>
      </c>
      <c r="O190" s="396" t="str">
        <f t="shared" si="38"/>
        <v>daatum</v>
      </c>
      <c r="P190" s="396" t="str">
        <f t="shared" si="38"/>
        <v>daatum</v>
      </c>
      <c r="Q190" s="351" t="str">
        <f t="shared" si="38"/>
        <v>kokku €</v>
      </c>
      <c r="R190" s="351" t="s">
        <v>298</v>
      </c>
      <c r="S190" s="351" t="s">
        <v>10</v>
      </c>
    </row>
    <row r="191" spans="1:19" ht="12.75">
      <c r="A191" s="96"/>
      <c r="B191" s="76"/>
      <c r="C191" s="76"/>
      <c r="D191" s="76"/>
      <c r="E191" s="76"/>
      <c r="F191" s="77"/>
      <c r="G191" s="85"/>
      <c r="H191" s="82"/>
      <c r="I191" s="77"/>
      <c r="J191" s="332"/>
      <c r="K191" s="109"/>
      <c r="L191" s="232"/>
      <c r="M191" s="118"/>
      <c r="N191" s="118"/>
      <c r="O191" s="118"/>
      <c r="P191" s="118"/>
      <c r="Q191" s="232"/>
      <c r="R191" s="352"/>
      <c r="S191" s="352"/>
    </row>
    <row r="192" spans="1:19" ht="12.75">
      <c r="A192" s="96"/>
      <c r="B192" s="75" t="s">
        <v>82</v>
      </c>
      <c r="C192" s="75"/>
      <c r="D192" s="76" t="str">
        <f>'ea detail'!D192</f>
        <v>REISIKULUD EESTIS</v>
      </c>
      <c r="E192" s="76"/>
      <c r="F192" s="77">
        <f>'ea detail'!F192</f>
        <v>0</v>
      </c>
      <c r="G192" s="323">
        <f>'ea detail'!G192</f>
        <v>0</v>
      </c>
      <c r="H192" s="94">
        <f>'ea detail'!H192</f>
        <v>0</v>
      </c>
      <c r="I192" s="77">
        <f>F192*H192</f>
        <v>0</v>
      </c>
      <c r="J192" s="332"/>
      <c r="K192" s="109"/>
      <c r="L192" s="356">
        <f>'ea detail'!L192</f>
        <v>0</v>
      </c>
      <c r="M192" s="306"/>
      <c r="N192" s="306"/>
      <c r="O192" s="306"/>
      <c r="P192" s="306"/>
      <c r="Q192" s="232">
        <f>SUM(L192:P192)</f>
        <v>0</v>
      </c>
      <c r="R192" s="353">
        <f>'ea detail'!Q192-'teg detail'!Q192</f>
        <v>0</v>
      </c>
      <c r="S192" s="353">
        <f>IF(I192=0,0,Q192/I192*100)</f>
        <v>0</v>
      </c>
    </row>
    <row r="193" spans="1:19" ht="12.75">
      <c r="A193" s="96"/>
      <c r="B193" s="75" t="s">
        <v>86</v>
      </c>
      <c r="C193" s="75" t="s">
        <v>175</v>
      </c>
      <c r="D193" s="76" t="str">
        <f>'ea detail'!D193</f>
        <v>MAJUTUS EESTIS</v>
      </c>
      <c r="E193" s="76"/>
      <c r="F193" s="77">
        <f>'ea detail'!F193</f>
        <v>0</v>
      </c>
      <c r="G193" s="323">
        <f>'ea detail'!G193</f>
        <v>0</v>
      </c>
      <c r="H193" s="94">
        <f>'ea detail'!H193</f>
        <v>0</v>
      </c>
      <c r="I193" s="77">
        <f aca="true" t="shared" si="39" ref="I193:I198">F193*H193</f>
        <v>0</v>
      </c>
      <c r="J193" s="332"/>
      <c r="K193" s="109"/>
      <c r="L193" s="356">
        <f>'ea detail'!L193</f>
        <v>0</v>
      </c>
      <c r="M193" s="306"/>
      <c r="N193" s="306"/>
      <c r="O193" s="306"/>
      <c r="P193" s="306"/>
      <c r="Q193" s="232">
        <f aca="true" t="shared" si="40" ref="Q193:Q198">SUM(L193:P193)</f>
        <v>0</v>
      </c>
      <c r="R193" s="353">
        <f>'ea detail'!Q193-'teg detail'!Q193</f>
        <v>0</v>
      </c>
      <c r="S193" s="353">
        <f aca="true" t="shared" si="41" ref="S193:S198">IF(I193=0,0,Q193/I193*100)</f>
        <v>0</v>
      </c>
    </row>
    <row r="194" spans="1:19" ht="12.75">
      <c r="A194" s="96"/>
      <c r="B194" s="75" t="s">
        <v>87</v>
      </c>
      <c r="C194" s="75" t="s">
        <v>175</v>
      </c>
      <c r="D194" s="76" t="str">
        <f>'ea detail'!D194</f>
        <v>VIISAD JA KUTSED</v>
      </c>
      <c r="E194" s="76"/>
      <c r="F194" s="77">
        <f>'ea detail'!F194</f>
        <v>0</v>
      </c>
      <c r="G194" s="323">
        <f>'ea detail'!G194</f>
        <v>0</v>
      </c>
      <c r="H194" s="94">
        <f>'ea detail'!H194</f>
        <v>0</v>
      </c>
      <c r="I194" s="77">
        <f t="shared" si="39"/>
        <v>0</v>
      </c>
      <c r="J194" s="332"/>
      <c r="K194" s="109"/>
      <c r="L194" s="356">
        <f>'ea detail'!L194</f>
        <v>0</v>
      </c>
      <c r="M194" s="306"/>
      <c r="N194" s="306"/>
      <c r="O194" s="306"/>
      <c r="P194" s="306"/>
      <c r="Q194" s="232">
        <f t="shared" si="40"/>
        <v>0</v>
      </c>
      <c r="R194" s="353">
        <f>'ea detail'!Q194-'teg detail'!Q194</f>
        <v>0</v>
      </c>
      <c r="S194" s="353">
        <f t="shared" si="41"/>
        <v>0</v>
      </c>
    </row>
    <row r="195" spans="1:19" ht="12.75">
      <c r="A195" s="96"/>
      <c r="B195" s="75"/>
      <c r="C195" s="75"/>
      <c r="D195" s="76" t="str">
        <f>'ea detail'!D195</f>
        <v>REISIKULUD VÄLISMAALE</v>
      </c>
      <c r="E195" s="76"/>
      <c r="F195" s="77">
        <f>'ea detail'!F195</f>
        <v>0</v>
      </c>
      <c r="G195" s="323">
        <f>'ea detail'!G195</f>
        <v>0</v>
      </c>
      <c r="H195" s="94">
        <f>'ea detail'!H195</f>
        <v>0</v>
      </c>
      <c r="I195" s="77">
        <f t="shared" si="39"/>
        <v>0</v>
      </c>
      <c r="J195" s="332"/>
      <c r="K195" s="109"/>
      <c r="L195" s="356">
        <f>'ea detail'!L195</f>
        <v>0</v>
      </c>
      <c r="M195" s="306"/>
      <c r="N195" s="306"/>
      <c r="O195" s="306"/>
      <c r="P195" s="306"/>
      <c r="Q195" s="232">
        <f t="shared" si="40"/>
        <v>0</v>
      </c>
      <c r="R195" s="353">
        <f>'ea detail'!Q195-'teg detail'!Q195</f>
        <v>0</v>
      </c>
      <c r="S195" s="353">
        <f t="shared" si="41"/>
        <v>0</v>
      </c>
    </row>
    <row r="196" spans="1:19" ht="12.75">
      <c r="A196" s="96"/>
      <c r="B196" s="75"/>
      <c r="C196" s="75"/>
      <c r="D196" s="76" t="str">
        <f>'ea detail'!D196</f>
        <v>MUUD REISIKULUD VÄLISMAALE</v>
      </c>
      <c r="E196" s="76"/>
      <c r="F196" s="77">
        <f>'ea detail'!F196</f>
        <v>0</v>
      </c>
      <c r="G196" s="323">
        <f>'ea detail'!G196</f>
        <v>0</v>
      </c>
      <c r="H196" s="94">
        <f>'ea detail'!H196</f>
        <v>0</v>
      </c>
      <c r="I196" s="77">
        <f t="shared" si="39"/>
        <v>0</v>
      </c>
      <c r="J196" s="332"/>
      <c r="K196" s="109"/>
      <c r="L196" s="356">
        <f>'ea detail'!L196</f>
        <v>0</v>
      </c>
      <c r="M196" s="306"/>
      <c r="N196" s="306"/>
      <c r="O196" s="306"/>
      <c r="P196" s="306"/>
      <c r="Q196" s="232">
        <f t="shared" si="40"/>
        <v>0</v>
      </c>
      <c r="R196" s="353">
        <f>'ea detail'!Q196-'teg detail'!Q196</f>
        <v>0</v>
      </c>
      <c r="S196" s="353">
        <f t="shared" si="41"/>
        <v>0</v>
      </c>
    </row>
    <row r="197" spans="1:19" ht="12.75">
      <c r="A197" s="96"/>
      <c r="B197" s="75" t="s">
        <v>86</v>
      </c>
      <c r="C197" s="75" t="s">
        <v>176</v>
      </c>
      <c r="D197" s="76" t="str">
        <f>'ea detail'!D197</f>
        <v>MAJUTUS VÄLISMAALE</v>
      </c>
      <c r="E197" s="76"/>
      <c r="F197" s="77">
        <f>'ea detail'!F197</f>
        <v>0</v>
      </c>
      <c r="G197" s="323">
        <f>'ea detail'!G197</f>
        <v>0</v>
      </c>
      <c r="H197" s="94">
        <f>'ea detail'!H197</f>
        <v>0</v>
      </c>
      <c r="I197" s="77">
        <f t="shared" si="39"/>
        <v>0</v>
      </c>
      <c r="J197" s="332"/>
      <c r="K197" s="109"/>
      <c r="L197" s="356">
        <f>'ea detail'!L197</f>
        <v>0</v>
      </c>
      <c r="M197" s="306"/>
      <c r="N197" s="306"/>
      <c r="O197" s="306"/>
      <c r="P197" s="306"/>
      <c r="Q197" s="232">
        <f t="shared" si="40"/>
        <v>0</v>
      </c>
      <c r="R197" s="353">
        <f>'ea detail'!Q197-'teg detail'!Q197</f>
        <v>0</v>
      </c>
      <c r="S197" s="353">
        <f t="shared" si="41"/>
        <v>0</v>
      </c>
    </row>
    <row r="198" spans="1:19" ht="12.75">
      <c r="A198" s="96"/>
      <c r="B198" s="75" t="s">
        <v>87</v>
      </c>
      <c r="C198" s="75" t="s">
        <v>176</v>
      </c>
      <c r="D198" s="76" t="str">
        <f>'ea detail'!D198</f>
        <v>PÄEVARAHA VÄLISMAALE</v>
      </c>
      <c r="E198" s="76"/>
      <c r="F198" s="77">
        <f>'ea detail'!F198</f>
        <v>0</v>
      </c>
      <c r="G198" s="323">
        <f>'ea detail'!G198</f>
        <v>0</v>
      </c>
      <c r="H198" s="94">
        <f>'ea detail'!H198</f>
        <v>0</v>
      </c>
      <c r="I198" s="77">
        <f t="shared" si="39"/>
        <v>0</v>
      </c>
      <c r="J198" s="332"/>
      <c r="K198" s="109"/>
      <c r="L198" s="356">
        <f>'ea detail'!L198</f>
        <v>0</v>
      </c>
      <c r="M198" s="306"/>
      <c r="N198" s="306"/>
      <c r="O198" s="306"/>
      <c r="P198" s="306"/>
      <c r="Q198" s="232">
        <f t="shared" si="40"/>
        <v>0</v>
      </c>
      <c r="R198" s="353">
        <f>'ea detail'!Q198-'teg detail'!Q198</f>
        <v>0</v>
      </c>
      <c r="S198" s="353">
        <f t="shared" si="41"/>
        <v>0</v>
      </c>
    </row>
    <row r="199" spans="1:19" ht="12.75">
      <c r="A199" s="96"/>
      <c r="B199" s="75"/>
      <c r="C199" s="75"/>
      <c r="D199" s="76"/>
      <c r="E199" s="76"/>
      <c r="F199" s="77"/>
      <c r="G199" s="85"/>
      <c r="H199" s="82"/>
      <c r="I199" s="77"/>
      <c r="J199" s="332"/>
      <c r="K199" s="109"/>
      <c r="L199" s="232"/>
      <c r="M199" s="221"/>
      <c r="N199" s="221"/>
      <c r="O199" s="221"/>
      <c r="P199" s="221"/>
      <c r="Q199" s="232"/>
      <c r="R199" s="352"/>
      <c r="S199" s="352"/>
    </row>
    <row r="200" spans="1:19" ht="12.75">
      <c r="A200" s="96"/>
      <c r="B200" s="91" t="s">
        <v>88</v>
      </c>
      <c r="C200" s="91"/>
      <c r="D200" s="92" t="s">
        <v>259</v>
      </c>
      <c r="E200" s="92"/>
      <c r="F200" s="77"/>
      <c r="G200" s="85"/>
      <c r="H200" s="82"/>
      <c r="I200" s="90">
        <f>SUM(I192:I199)</f>
        <v>0</v>
      </c>
      <c r="J200" s="332"/>
      <c r="K200" s="109"/>
      <c r="L200" s="90">
        <f>SUM(L192:L199)</f>
        <v>0</v>
      </c>
      <c r="M200" s="90">
        <f>SUM(M192:M199)</f>
        <v>0</v>
      </c>
      <c r="N200" s="90">
        <f>SUM(N192:N199)</f>
        <v>0</v>
      </c>
      <c r="O200" s="90">
        <f>SUM(O192:O199)</f>
        <v>0</v>
      </c>
      <c r="P200" s="90">
        <f>SUM(P192:P199)</f>
        <v>0</v>
      </c>
      <c r="Q200" s="354">
        <f>SUM(L200:P200)</f>
        <v>0</v>
      </c>
      <c r="R200" s="355">
        <f>'ea detail'!Q200-'teg detail'!Q200</f>
        <v>0</v>
      </c>
      <c r="S200" s="355">
        <f>IF(I200=0,0,Q200/I200*100)</f>
        <v>0</v>
      </c>
    </row>
    <row r="201" spans="1:19" ht="12.75">
      <c r="A201" s="96"/>
      <c r="B201" s="76"/>
      <c r="C201" s="76"/>
      <c r="D201" s="76"/>
      <c r="E201" s="76"/>
      <c r="F201" s="77"/>
      <c r="G201" s="85"/>
      <c r="H201" s="82"/>
      <c r="I201" s="77"/>
      <c r="J201" s="332"/>
      <c r="K201" s="109"/>
      <c r="L201" s="118"/>
      <c r="M201" s="118"/>
      <c r="N201" s="118"/>
      <c r="O201" s="118"/>
      <c r="P201" s="118"/>
      <c r="Q201" s="232"/>
      <c r="R201" s="352"/>
      <c r="S201" s="352"/>
    </row>
    <row r="202" spans="1:19" ht="12.75">
      <c r="A202" s="313">
        <f>'ea detail'!A202</f>
        <v>18</v>
      </c>
      <c r="B202" s="314" t="s">
        <v>8</v>
      </c>
      <c r="C202" s="314"/>
      <c r="D202" s="315" t="s">
        <v>190</v>
      </c>
      <c r="E202" s="329"/>
      <c r="F202" s="316" t="s">
        <v>149</v>
      </c>
      <c r="G202" s="317" t="s">
        <v>148</v>
      </c>
      <c r="H202" s="318" t="s">
        <v>150</v>
      </c>
      <c r="I202" s="319" t="s">
        <v>151</v>
      </c>
      <c r="J202" s="320" t="s">
        <v>20</v>
      </c>
      <c r="K202" s="109"/>
      <c r="L202" s="396" t="str">
        <f aca="true" t="shared" si="42" ref="L202:Q202">L7</f>
        <v>Arendus</v>
      </c>
      <c r="M202" s="396" t="str">
        <f t="shared" si="42"/>
        <v>daatum</v>
      </c>
      <c r="N202" s="396" t="str">
        <f t="shared" si="42"/>
        <v>daatum</v>
      </c>
      <c r="O202" s="396" t="str">
        <f t="shared" si="42"/>
        <v>daatum</v>
      </c>
      <c r="P202" s="396" t="str">
        <f t="shared" si="42"/>
        <v>daatum</v>
      </c>
      <c r="Q202" s="351" t="str">
        <f t="shared" si="42"/>
        <v>kokku €</v>
      </c>
      <c r="R202" s="351" t="s">
        <v>298</v>
      </c>
      <c r="S202" s="351" t="s">
        <v>10</v>
      </c>
    </row>
    <row r="203" spans="1:19" ht="12.75">
      <c r="A203" s="96"/>
      <c r="B203" s="76"/>
      <c r="C203" s="76"/>
      <c r="D203" s="76"/>
      <c r="E203" s="76"/>
      <c r="F203" s="77"/>
      <c r="G203" s="85"/>
      <c r="H203" s="82"/>
      <c r="I203" s="77"/>
      <c r="J203" s="332"/>
      <c r="K203" s="109"/>
      <c r="L203" s="356"/>
      <c r="M203" s="118"/>
      <c r="N203" s="118"/>
      <c r="O203" s="118"/>
      <c r="P203" s="118"/>
      <c r="Q203" s="232"/>
      <c r="R203" s="352"/>
      <c r="S203" s="352"/>
    </row>
    <row r="204" spans="1:19" ht="12.75">
      <c r="A204" s="96"/>
      <c r="B204" s="75" t="s">
        <v>89</v>
      </c>
      <c r="C204" s="75"/>
      <c r="D204" s="76" t="str">
        <f>'ea detail'!D204</f>
        <v>DIALOOGILEHT</v>
      </c>
      <c r="E204" s="76"/>
      <c r="F204" s="77">
        <f>'ea detail'!F204</f>
        <v>0</v>
      </c>
      <c r="G204" s="323">
        <f>'ea detail'!G204</f>
        <v>0</v>
      </c>
      <c r="H204" s="94">
        <f>'ea detail'!H204</f>
        <v>0</v>
      </c>
      <c r="I204" s="77">
        <f>F204*H204</f>
        <v>0</v>
      </c>
      <c r="J204" s="322">
        <f>'ea detail'!J205</f>
        <v>0</v>
      </c>
      <c r="K204" s="109"/>
      <c r="L204" s="356">
        <f>'ea detail'!L204</f>
        <v>0</v>
      </c>
      <c r="M204" s="306"/>
      <c r="N204" s="306"/>
      <c r="O204" s="306"/>
      <c r="P204" s="306"/>
      <c r="Q204" s="232">
        <f>SUM(L204:P204)</f>
        <v>0</v>
      </c>
      <c r="R204" s="353">
        <f>'ea detail'!Q204-'teg detail'!Q204</f>
        <v>0</v>
      </c>
      <c r="S204" s="353">
        <f>IF(I204=0,0,Q204/I204*100)</f>
        <v>0</v>
      </c>
    </row>
    <row r="205" spans="1:19" ht="12.75">
      <c r="A205" s="96"/>
      <c r="B205" s="75" t="s">
        <v>90</v>
      </c>
      <c r="C205" s="75"/>
      <c r="D205" s="76" t="str">
        <f>'ea detail'!D205</f>
        <v>TÕLKED</v>
      </c>
      <c r="E205" s="76"/>
      <c r="F205" s="77">
        <f>'ea detail'!F205</f>
        <v>0</v>
      </c>
      <c r="G205" s="323">
        <f>'ea detail'!G205</f>
        <v>0</v>
      </c>
      <c r="H205" s="94">
        <f>'ea detail'!H205</f>
        <v>0</v>
      </c>
      <c r="I205" s="77">
        <f>F205*H205</f>
        <v>0</v>
      </c>
      <c r="J205" s="322">
        <f>'ea detail'!J206</f>
        <v>0</v>
      </c>
      <c r="K205" s="109"/>
      <c r="L205" s="356">
        <f>'ea detail'!L205</f>
        <v>0</v>
      </c>
      <c r="M205" s="306"/>
      <c r="N205" s="306"/>
      <c r="O205" s="306"/>
      <c r="P205" s="306"/>
      <c r="Q205" s="232">
        <f>SUM(L205:P205)</f>
        <v>0</v>
      </c>
      <c r="R205" s="353">
        <f>'ea detail'!Q205-'teg detail'!Q205</f>
        <v>0</v>
      </c>
      <c r="S205" s="353">
        <f>IF(I205=0,0,Q205/I205*100)</f>
        <v>0</v>
      </c>
    </row>
    <row r="206" spans="1:19" ht="12.75">
      <c r="A206" s="96"/>
      <c r="B206" s="75" t="s">
        <v>17</v>
      </c>
      <c r="C206" s="75"/>
      <c r="D206" s="76" t="str">
        <f>'ea detail'!D206</f>
        <v>TC SUBTIITRITE TOIMETAMINE</v>
      </c>
      <c r="E206" s="76"/>
      <c r="F206" s="77">
        <f>'ea detail'!F206</f>
        <v>0</v>
      </c>
      <c r="G206" s="323">
        <f>'ea detail'!G206</f>
        <v>0</v>
      </c>
      <c r="H206" s="94">
        <f>'ea detail'!H206</f>
        <v>0</v>
      </c>
      <c r="I206" s="77">
        <f>F206*H206</f>
        <v>0</v>
      </c>
      <c r="J206" s="322">
        <f>'ea detail'!J207</f>
        <v>0</v>
      </c>
      <c r="K206" s="109"/>
      <c r="L206" s="356">
        <f>'ea detail'!L206</f>
        <v>0</v>
      </c>
      <c r="M206" s="306"/>
      <c r="N206" s="306"/>
      <c r="O206" s="306"/>
      <c r="P206" s="306"/>
      <c r="Q206" s="232">
        <f>SUM(L206:P206)</f>
        <v>0</v>
      </c>
      <c r="R206" s="353">
        <f>'ea detail'!Q206-'teg detail'!Q206</f>
        <v>0</v>
      </c>
      <c r="S206" s="353">
        <f>IF(I206=0,0,Q206/I206*100)</f>
        <v>0</v>
      </c>
    </row>
    <row r="207" spans="1:19" ht="12.75">
      <c r="A207" s="96"/>
      <c r="B207" s="75"/>
      <c r="C207" s="75"/>
      <c r="D207" s="76" t="str">
        <f>'ea detail'!D207</f>
        <v>MUUD</v>
      </c>
      <c r="E207" s="76"/>
      <c r="F207" s="77">
        <f>'ea detail'!F207</f>
        <v>0</v>
      </c>
      <c r="G207" s="323">
        <f>'ea detail'!G207</f>
        <v>0</v>
      </c>
      <c r="H207" s="94">
        <f>'ea detail'!H207</f>
        <v>0</v>
      </c>
      <c r="I207" s="77">
        <f>F207*H207</f>
        <v>0</v>
      </c>
      <c r="J207" s="322">
        <f>'ea detail'!J208</f>
        <v>0</v>
      </c>
      <c r="K207" s="109"/>
      <c r="L207" s="356">
        <f>'ea detail'!L207</f>
        <v>0</v>
      </c>
      <c r="M207" s="306"/>
      <c r="N207" s="306"/>
      <c r="O207" s="306"/>
      <c r="P207" s="306"/>
      <c r="Q207" s="232">
        <f>SUM(L207:P207)</f>
        <v>0</v>
      </c>
      <c r="R207" s="353">
        <f>'ea detail'!Q207-'teg detail'!Q207</f>
        <v>0</v>
      </c>
      <c r="S207" s="353">
        <f>IF(I207=0,0,Q207/I207*100)</f>
        <v>0</v>
      </c>
    </row>
    <row r="208" spans="1:19" ht="12.75">
      <c r="A208" s="96"/>
      <c r="B208" s="76"/>
      <c r="C208" s="76"/>
      <c r="D208" s="76"/>
      <c r="E208" s="76"/>
      <c r="F208" s="77"/>
      <c r="G208" s="85"/>
      <c r="H208" s="82"/>
      <c r="I208" s="77"/>
      <c r="J208" s="332"/>
      <c r="K208" s="109"/>
      <c r="L208" s="356"/>
      <c r="M208" s="118"/>
      <c r="N208" s="118"/>
      <c r="O208" s="118"/>
      <c r="P208" s="118"/>
      <c r="Q208" s="232"/>
      <c r="R208" s="352"/>
      <c r="S208" s="352"/>
    </row>
    <row r="209" spans="1:19" ht="12.75">
      <c r="A209" s="96"/>
      <c r="B209" s="91" t="s">
        <v>91</v>
      </c>
      <c r="C209" s="91"/>
      <c r="D209" s="92" t="s">
        <v>227</v>
      </c>
      <c r="E209" s="92"/>
      <c r="F209" s="77"/>
      <c r="G209" s="85"/>
      <c r="H209" s="82"/>
      <c r="I209" s="90">
        <f>SUM(I204:I207)</f>
        <v>0</v>
      </c>
      <c r="J209" s="332"/>
      <c r="K209" s="109"/>
      <c r="L209" s="90">
        <f>SUM(L204:L206)</f>
        <v>0</v>
      </c>
      <c r="M209" s="90">
        <f>SUM(M204:M206)</f>
        <v>0</v>
      </c>
      <c r="N209" s="90">
        <f>SUM(N204:N206)</f>
        <v>0</v>
      </c>
      <c r="O209" s="90">
        <f>SUM(O204:O206)</f>
        <v>0</v>
      </c>
      <c r="P209" s="90">
        <f>SUM(P204:P206)</f>
        <v>0</v>
      </c>
      <c r="Q209" s="354">
        <f>SUM(L209:P209)</f>
        <v>0</v>
      </c>
      <c r="R209" s="355">
        <f>'ea detail'!Q209-'teg detail'!Q209</f>
        <v>0</v>
      </c>
      <c r="S209" s="355">
        <f>IF(I209=0,0,Q209/I209*100)</f>
        <v>0</v>
      </c>
    </row>
    <row r="210" spans="1:19" ht="12.75">
      <c r="A210" s="96"/>
      <c r="B210" s="76"/>
      <c r="C210" s="76"/>
      <c r="D210" s="328" t="s">
        <v>111</v>
      </c>
      <c r="E210" s="76"/>
      <c r="F210" s="77"/>
      <c r="G210" s="85"/>
      <c r="H210" s="82"/>
      <c r="I210" s="77"/>
      <c r="J210" s="332"/>
      <c r="K210" s="109"/>
      <c r="L210" s="232"/>
      <c r="M210" s="118"/>
      <c r="N210" s="118"/>
      <c r="O210" s="118"/>
      <c r="P210" s="118"/>
      <c r="Q210" s="232"/>
      <c r="R210" s="352"/>
      <c r="S210" s="352"/>
    </row>
    <row r="211" spans="1:19" ht="12.75">
      <c r="A211" s="313">
        <f>'ea detail'!A211</f>
        <v>19</v>
      </c>
      <c r="B211" s="314" t="s">
        <v>92</v>
      </c>
      <c r="C211" s="314"/>
      <c r="D211" s="315" t="s">
        <v>289</v>
      </c>
      <c r="E211" s="329"/>
      <c r="F211" s="316" t="s">
        <v>149</v>
      </c>
      <c r="G211" s="317" t="s">
        <v>148</v>
      </c>
      <c r="H211" s="318" t="s">
        <v>150</v>
      </c>
      <c r="I211" s="319" t="s">
        <v>151</v>
      </c>
      <c r="J211" s="320" t="s">
        <v>20</v>
      </c>
      <c r="K211" s="109"/>
      <c r="L211" s="396" t="str">
        <f aca="true" t="shared" si="43" ref="L211:Q211">L7</f>
        <v>Arendus</v>
      </c>
      <c r="M211" s="396" t="str">
        <f t="shared" si="43"/>
        <v>daatum</v>
      </c>
      <c r="N211" s="396" t="str">
        <f t="shared" si="43"/>
        <v>daatum</v>
      </c>
      <c r="O211" s="396" t="str">
        <f t="shared" si="43"/>
        <v>daatum</v>
      </c>
      <c r="P211" s="396" t="str">
        <f t="shared" si="43"/>
        <v>daatum</v>
      </c>
      <c r="Q211" s="351" t="str">
        <f t="shared" si="43"/>
        <v>kokku €</v>
      </c>
      <c r="R211" s="351" t="s">
        <v>298</v>
      </c>
      <c r="S211" s="351" t="s">
        <v>10</v>
      </c>
    </row>
    <row r="212" spans="1:19" ht="12.75">
      <c r="A212" s="96"/>
      <c r="B212" s="76"/>
      <c r="C212" s="76"/>
      <c r="D212" s="76"/>
      <c r="E212" s="76"/>
      <c r="F212" s="337"/>
      <c r="G212" s="97"/>
      <c r="H212" s="82"/>
      <c r="I212" s="77"/>
      <c r="J212" s="332"/>
      <c r="K212" s="109"/>
      <c r="L212" s="356"/>
      <c r="M212" s="118"/>
      <c r="N212" s="118"/>
      <c r="O212" s="118"/>
      <c r="P212" s="118"/>
      <c r="Q212" s="232"/>
      <c r="R212" s="352"/>
      <c r="S212" s="352"/>
    </row>
    <row r="213" spans="1:19" ht="12.75">
      <c r="A213" s="96"/>
      <c r="B213" s="75" t="s">
        <v>93</v>
      </c>
      <c r="C213" s="75"/>
      <c r="D213" s="76" t="str">
        <f>'ea detail'!D213</f>
        <v>RAVI / ÕNNETUSJUHTUMI KINDLUSTUS</v>
      </c>
      <c r="E213" s="76"/>
      <c r="F213" s="77">
        <f>'ea detail'!F213</f>
        <v>0</v>
      </c>
      <c r="G213" s="323">
        <f>'ea detail'!G213</f>
        <v>0</v>
      </c>
      <c r="H213" s="94">
        <f>'ea detail'!H213</f>
        <v>0</v>
      </c>
      <c r="I213" s="77">
        <f>F213*H213</f>
        <v>0</v>
      </c>
      <c r="J213" s="332"/>
      <c r="K213" s="109"/>
      <c r="L213" s="356">
        <f>'ea detail'!L213</f>
        <v>0</v>
      </c>
      <c r="M213" s="306"/>
      <c r="N213" s="306"/>
      <c r="O213" s="306"/>
      <c r="P213" s="306"/>
      <c r="Q213" s="232">
        <f>SUM(L213:P213)</f>
        <v>0</v>
      </c>
      <c r="R213" s="353">
        <f>'ea detail'!Q213-'teg detail'!Q213</f>
        <v>0</v>
      </c>
      <c r="S213" s="353">
        <f>IF(I213=0,0,Q213/I213*100)</f>
        <v>0</v>
      </c>
    </row>
    <row r="214" spans="1:19" ht="12.75">
      <c r="A214" s="96"/>
      <c r="B214" s="75" t="s">
        <v>94</v>
      </c>
      <c r="C214" s="75"/>
      <c r="D214" s="76" t="str">
        <f>'ea detail'!D214</f>
        <v>TEHNIKAKINDLUSTUS</v>
      </c>
      <c r="E214" s="76"/>
      <c r="F214" s="77">
        <f>'ea detail'!F214</f>
        <v>0</v>
      </c>
      <c r="G214" s="323">
        <f>'ea detail'!G214</f>
        <v>0</v>
      </c>
      <c r="H214" s="94">
        <f>'ea detail'!H214</f>
        <v>0</v>
      </c>
      <c r="I214" s="77">
        <f>F214*H214</f>
        <v>0</v>
      </c>
      <c r="J214" s="332"/>
      <c r="K214" s="109"/>
      <c r="L214" s="356">
        <f>'ea detail'!L214</f>
        <v>0</v>
      </c>
      <c r="M214" s="306"/>
      <c r="N214" s="306"/>
      <c r="O214" s="306"/>
      <c r="P214" s="306"/>
      <c r="Q214" s="232">
        <f>SUM(L214:P214)</f>
        <v>0</v>
      </c>
      <c r="R214" s="353">
        <f>'ea detail'!Q214-'teg detail'!Q214</f>
        <v>0</v>
      </c>
      <c r="S214" s="353">
        <f>IF(I214=0,0,Q214/I214*100)</f>
        <v>0</v>
      </c>
    </row>
    <row r="215" spans="1:19" ht="12.75">
      <c r="A215" s="96"/>
      <c r="B215" s="76"/>
      <c r="C215" s="76"/>
      <c r="D215" s="76"/>
      <c r="E215" s="76"/>
      <c r="F215" s="77"/>
      <c r="G215" s="85"/>
      <c r="H215" s="82"/>
      <c r="I215" s="77"/>
      <c r="J215" s="332"/>
      <c r="K215" s="109"/>
      <c r="L215" s="356"/>
      <c r="M215" s="118"/>
      <c r="N215" s="118"/>
      <c r="O215" s="118"/>
      <c r="P215" s="118"/>
      <c r="Q215" s="232"/>
      <c r="R215" s="352"/>
      <c r="S215" s="352"/>
    </row>
    <row r="216" spans="1:19" ht="12.75">
      <c r="A216" s="96"/>
      <c r="B216" s="91" t="s">
        <v>97</v>
      </c>
      <c r="C216" s="91"/>
      <c r="D216" s="92" t="s">
        <v>226</v>
      </c>
      <c r="E216" s="92"/>
      <c r="F216" s="77"/>
      <c r="G216" s="85"/>
      <c r="H216" s="82"/>
      <c r="I216" s="90">
        <f>SUM(I213:I214)</f>
        <v>0</v>
      </c>
      <c r="J216" s="332"/>
      <c r="K216" s="109"/>
      <c r="L216" s="90">
        <f>SUM(L213:L214)</f>
        <v>0</v>
      </c>
      <c r="M216" s="83">
        <f>SUM(M213:M214)</f>
        <v>0</v>
      </c>
      <c r="N216" s="83">
        <f>SUM(N213:N214)</f>
        <v>0</v>
      </c>
      <c r="O216" s="83">
        <f>SUM(O213:O214)</f>
        <v>0</v>
      </c>
      <c r="P216" s="83">
        <f>SUM(P213:P214)</f>
        <v>0</v>
      </c>
      <c r="Q216" s="354">
        <f>SUM(L216:P216)</f>
        <v>0</v>
      </c>
      <c r="R216" s="355">
        <f>'ea detail'!Q216-'teg detail'!Q216</f>
        <v>0</v>
      </c>
      <c r="S216" s="355">
        <f>IF(I216=0,0,Q216/I216*100)</f>
        <v>0</v>
      </c>
    </row>
    <row r="217" spans="1:19" ht="12.75">
      <c r="A217" s="96"/>
      <c r="B217" s="76"/>
      <c r="C217" s="76"/>
      <c r="D217" s="328" t="s">
        <v>111</v>
      </c>
      <c r="E217" s="92"/>
      <c r="F217" s="77"/>
      <c r="G217" s="85"/>
      <c r="H217" s="82"/>
      <c r="I217" s="77"/>
      <c r="J217" s="332"/>
      <c r="K217" s="109"/>
      <c r="L217" s="232"/>
      <c r="M217" s="118"/>
      <c r="N217" s="118"/>
      <c r="O217" s="118"/>
      <c r="P217" s="118"/>
      <c r="Q217" s="232"/>
      <c r="R217" s="352"/>
      <c r="S217" s="352"/>
    </row>
    <row r="218" spans="1:19" ht="12.75">
      <c r="A218" s="382">
        <f>'ea detail'!A218</f>
        <v>20</v>
      </c>
      <c r="B218" s="59" t="s">
        <v>92</v>
      </c>
      <c r="C218" s="59"/>
      <c r="D218" s="60" t="s">
        <v>291</v>
      </c>
      <c r="E218" s="111"/>
      <c r="F218" s="61" t="s">
        <v>149</v>
      </c>
      <c r="G218" s="62" t="s">
        <v>148</v>
      </c>
      <c r="H218" s="64" t="s">
        <v>150</v>
      </c>
      <c r="I218" s="64" t="s">
        <v>151</v>
      </c>
      <c r="J218" s="65" t="s">
        <v>20</v>
      </c>
      <c r="K218" s="109"/>
      <c r="L218" s="396" t="str">
        <f aca="true" t="shared" si="44" ref="L218:Q218">L7</f>
        <v>Arendus</v>
      </c>
      <c r="M218" s="396" t="str">
        <f t="shared" si="44"/>
        <v>daatum</v>
      </c>
      <c r="N218" s="396" t="str">
        <f t="shared" si="44"/>
        <v>daatum</v>
      </c>
      <c r="O218" s="396" t="str">
        <f t="shared" si="44"/>
        <v>daatum</v>
      </c>
      <c r="P218" s="396" t="str">
        <f t="shared" si="44"/>
        <v>daatum</v>
      </c>
      <c r="Q218" s="351" t="str">
        <f t="shared" si="44"/>
        <v>kokku €</v>
      </c>
      <c r="R218" s="351" t="s">
        <v>298</v>
      </c>
      <c r="S218" s="351" t="s">
        <v>10</v>
      </c>
    </row>
    <row r="219" spans="1:19" ht="12.75">
      <c r="A219" s="96"/>
      <c r="B219" s="76"/>
      <c r="C219" s="76"/>
      <c r="D219" s="328"/>
      <c r="E219" s="92"/>
      <c r="F219" s="77"/>
      <c r="G219" s="85"/>
      <c r="H219" s="82"/>
      <c r="I219" s="77"/>
      <c r="J219" s="332"/>
      <c r="K219" s="109"/>
      <c r="L219" s="356"/>
      <c r="M219" s="118"/>
      <c r="N219" s="118"/>
      <c r="O219" s="118"/>
      <c r="P219" s="118"/>
      <c r="Q219" s="232"/>
      <c r="R219" s="352"/>
      <c r="S219" s="352"/>
    </row>
    <row r="220" spans="1:19" ht="12.75">
      <c r="A220" s="96"/>
      <c r="B220" s="76"/>
      <c r="C220" s="76"/>
      <c r="D220" s="76" t="str">
        <f>'ea detail'!D220</f>
        <v>PANGA TEENUSTASU/ FINANTSKULU</v>
      </c>
      <c r="E220" s="92"/>
      <c r="F220" s="77">
        <f>'ea detail'!F220</f>
        <v>0</v>
      </c>
      <c r="G220" s="77">
        <f>'ea detail'!G220</f>
        <v>0</v>
      </c>
      <c r="H220" s="77">
        <f>'ea detail'!H220</f>
        <v>0</v>
      </c>
      <c r="I220" s="77">
        <f>F220*H220</f>
        <v>0</v>
      </c>
      <c r="J220" s="332"/>
      <c r="K220" s="109"/>
      <c r="L220" s="356">
        <f>'ea detail'!L220</f>
        <v>0</v>
      </c>
      <c r="M220" s="306"/>
      <c r="N220" s="306"/>
      <c r="O220" s="306"/>
      <c r="P220" s="306"/>
      <c r="Q220" s="232">
        <f>SUM(L220:P220)</f>
        <v>0</v>
      </c>
      <c r="R220" s="353">
        <f>'ea detail'!Q220-'teg detail'!Q220</f>
        <v>0</v>
      </c>
      <c r="S220" s="353">
        <f>IF(I220=0,0,Q220/I220*100)</f>
        <v>0</v>
      </c>
    </row>
    <row r="221" spans="1:19" ht="12.75">
      <c r="A221" s="96"/>
      <c r="B221" s="76"/>
      <c r="C221" s="76"/>
      <c r="D221" s="76" t="str">
        <f>'ea detail'!D221</f>
        <v>JURIIDILINE TEENUS</v>
      </c>
      <c r="E221" s="92"/>
      <c r="F221" s="77">
        <f>'ea detail'!F221</f>
        <v>0</v>
      </c>
      <c r="G221" s="77">
        <f>'ea detail'!G221</f>
        <v>0</v>
      </c>
      <c r="H221" s="77">
        <f>'ea detail'!H221</f>
        <v>0</v>
      </c>
      <c r="I221" s="77">
        <f>F221*H221</f>
        <v>0</v>
      </c>
      <c r="J221" s="332"/>
      <c r="K221" s="109"/>
      <c r="L221" s="356">
        <f>'ea detail'!L221</f>
        <v>0</v>
      </c>
      <c r="M221" s="306"/>
      <c r="N221" s="306"/>
      <c r="O221" s="306"/>
      <c r="P221" s="306"/>
      <c r="Q221" s="232">
        <f>SUM(L221:P221)</f>
        <v>0</v>
      </c>
      <c r="R221" s="353">
        <f>'ea detail'!Q221-'teg detail'!Q221</f>
        <v>0</v>
      </c>
      <c r="S221" s="353">
        <f>IF(I221=0,0,Q221/I221*100)</f>
        <v>0</v>
      </c>
    </row>
    <row r="222" spans="1:19" ht="12.75">
      <c r="A222" s="96"/>
      <c r="B222" s="76"/>
      <c r="C222" s="76"/>
      <c r="D222" s="76" t="str">
        <f>'ea detail'!D223</f>
        <v>MUUD</v>
      </c>
      <c r="E222" s="92"/>
      <c r="F222" s="77">
        <f>'ea detail'!F223</f>
        <v>0</v>
      </c>
      <c r="G222" s="77">
        <f>'ea detail'!G223</f>
        <v>0</v>
      </c>
      <c r="H222" s="77">
        <f>'ea detail'!H223</f>
        <v>0</v>
      </c>
      <c r="I222" s="77">
        <f>F222*H222</f>
        <v>0</v>
      </c>
      <c r="J222" s="332"/>
      <c r="K222" s="109"/>
      <c r="L222" s="356">
        <f>'ea detail'!L223</f>
        <v>0</v>
      </c>
      <c r="M222" s="306"/>
      <c r="N222" s="306"/>
      <c r="O222" s="306"/>
      <c r="P222" s="306"/>
      <c r="Q222" s="232">
        <f>SUM(L222:P222)</f>
        <v>0</v>
      </c>
      <c r="R222" s="353">
        <f>'ea detail'!Q223-'teg detail'!Q222</f>
        <v>0</v>
      </c>
      <c r="S222" s="353">
        <f>IF(I222=0,0,Q222/I222*100)</f>
        <v>0</v>
      </c>
    </row>
    <row r="223" spans="1:19" ht="12.75">
      <c r="A223" s="96"/>
      <c r="B223" s="76"/>
      <c r="C223" s="76"/>
      <c r="D223" s="328"/>
      <c r="E223" s="92"/>
      <c r="F223" s="77"/>
      <c r="G223" s="85"/>
      <c r="H223" s="82"/>
      <c r="I223" s="77"/>
      <c r="J223" s="332"/>
      <c r="K223" s="109"/>
      <c r="L223" s="232"/>
      <c r="M223" s="118"/>
      <c r="N223" s="118"/>
      <c r="O223" s="118"/>
      <c r="P223" s="118"/>
      <c r="Q223" s="232"/>
      <c r="R223" s="352"/>
      <c r="S223" s="352"/>
    </row>
    <row r="224" spans="1:19" ht="12.75">
      <c r="A224" s="96"/>
      <c r="B224" s="76"/>
      <c r="C224" s="76"/>
      <c r="D224" s="80" t="s">
        <v>353</v>
      </c>
      <c r="E224" s="92"/>
      <c r="F224" s="77"/>
      <c r="G224" s="85"/>
      <c r="H224" s="82"/>
      <c r="I224" s="90">
        <f>SUM(I220:I222)</f>
        <v>0</v>
      </c>
      <c r="J224" s="332"/>
      <c r="K224" s="109"/>
      <c r="L224" s="90">
        <f>SUM(L220:L222)</f>
        <v>0</v>
      </c>
      <c r="M224" s="83">
        <f>SUM(M220:M222)</f>
        <v>0</v>
      </c>
      <c r="N224" s="83">
        <f>SUM(N220:N222)</f>
        <v>0</v>
      </c>
      <c r="O224" s="83">
        <f>SUM(O220:O222)</f>
        <v>0</v>
      </c>
      <c r="P224" s="83">
        <f>SUM(P220:P222)</f>
        <v>0</v>
      </c>
      <c r="Q224" s="354">
        <f>SUM(L224:P224)</f>
        <v>0</v>
      </c>
      <c r="R224" s="355">
        <f>'ea detail'!Q225-'teg detail'!Q224</f>
        <v>0</v>
      </c>
      <c r="S224" s="355">
        <f>IF(I224=0,0,Q224/I224*100)</f>
        <v>0</v>
      </c>
    </row>
    <row r="225" spans="1:19" ht="12.75">
      <c r="A225" s="96"/>
      <c r="B225" s="76"/>
      <c r="C225" s="76"/>
      <c r="D225" s="84" t="s">
        <v>111</v>
      </c>
      <c r="E225" s="92"/>
      <c r="F225" s="77"/>
      <c r="G225" s="85"/>
      <c r="H225" s="82"/>
      <c r="I225" s="77"/>
      <c r="J225" s="332"/>
      <c r="K225" s="109"/>
      <c r="L225" s="232"/>
      <c r="M225" s="118"/>
      <c r="N225" s="118"/>
      <c r="O225" s="118"/>
      <c r="P225" s="118"/>
      <c r="Q225" s="232"/>
      <c r="R225" s="352"/>
      <c r="S225" s="352"/>
    </row>
    <row r="226" spans="1:19" ht="12.75">
      <c r="A226" s="313">
        <f>'ea detail'!A227</f>
        <v>21</v>
      </c>
      <c r="B226" s="314" t="s">
        <v>9</v>
      </c>
      <c r="C226" s="314"/>
      <c r="D226" s="315" t="s">
        <v>191</v>
      </c>
      <c r="E226" s="329"/>
      <c r="F226" s="316" t="s">
        <v>149</v>
      </c>
      <c r="G226" s="317" t="s">
        <v>148</v>
      </c>
      <c r="H226" s="318" t="s">
        <v>150</v>
      </c>
      <c r="I226" s="319" t="s">
        <v>151</v>
      </c>
      <c r="J226" s="320" t="s">
        <v>20</v>
      </c>
      <c r="K226" s="109"/>
      <c r="L226" s="396" t="str">
        <f aca="true" t="shared" si="45" ref="L226:Q226">L7</f>
        <v>Arendus</v>
      </c>
      <c r="M226" s="396" t="str">
        <f t="shared" si="45"/>
        <v>daatum</v>
      </c>
      <c r="N226" s="396" t="str">
        <f t="shared" si="45"/>
        <v>daatum</v>
      </c>
      <c r="O226" s="396" t="str">
        <f t="shared" si="45"/>
        <v>daatum</v>
      </c>
      <c r="P226" s="396" t="str">
        <f t="shared" si="45"/>
        <v>daatum</v>
      </c>
      <c r="Q226" s="351" t="str">
        <f t="shared" si="45"/>
        <v>kokku €</v>
      </c>
      <c r="R226" s="351" t="s">
        <v>298</v>
      </c>
      <c r="S226" s="351" t="s">
        <v>10</v>
      </c>
    </row>
    <row r="227" spans="1:19" ht="12.75">
      <c r="A227" s="96"/>
      <c r="B227" s="76"/>
      <c r="C227" s="76"/>
      <c r="D227" s="76"/>
      <c r="E227" s="76"/>
      <c r="F227" s="77"/>
      <c r="G227" s="85"/>
      <c r="H227" s="82"/>
      <c r="I227" s="77"/>
      <c r="J227" s="332"/>
      <c r="K227" s="109"/>
      <c r="L227" s="356"/>
      <c r="M227" s="118"/>
      <c r="N227" s="118"/>
      <c r="O227" s="118"/>
      <c r="P227" s="118"/>
      <c r="Q227" s="232"/>
      <c r="R227" s="352"/>
      <c r="S227" s="352"/>
    </row>
    <row r="228" spans="1:19" ht="12.75">
      <c r="A228" s="96"/>
      <c r="B228" s="75" t="s">
        <v>98</v>
      </c>
      <c r="C228" s="75"/>
      <c r="D228" s="76" t="str">
        <f>'ea detail'!D229</f>
        <v>ARENDUSPILOODI TEGEMINE</v>
      </c>
      <c r="E228" s="76"/>
      <c r="F228" s="77">
        <f>'ea detail'!F229</f>
        <v>0</v>
      </c>
      <c r="G228" s="323">
        <f>'ea detail'!G229</f>
        <v>0</v>
      </c>
      <c r="H228" s="94">
        <f>'ea detail'!H229</f>
        <v>0</v>
      </c>
      <c r="I228" s="77">
        <f>F228*H228</f>
        <v>0</v>
      </c>
      <c r="J228" s="322">
        <f>'ea detail'!J229</f>
        <v>0</v>
      </c>
      <c r="K228" s="109"/>
      <c r="L228" s="356">
        <f>'ea detail'!L229</f>
        <v>0</v>
      </c>
      <c r="M228" s="306"/>
      <c r="N228" s="306"/>
      <c r="O228" s="306"/>
      <c r="P228" s="306"/>
      <c r="Q228" s="232">
        <f>SUM(L228:P228)</f>
        <v>0</v>
      </c>
      <c r="R228" s="353">
        <f>'ea detail'!Q229-'teg detail'!Q228</f>
        <v>0</v>
      </c>
      <c r="S228" s="353">
        <f>IF(I228=0,0,Q228/I228*100)</f>
        <v>0</v>
      </c>
    </row>
    <row r="229" spans="1:19" ht="12.75">
      <c r="A229" s="96"/>
      <c r="B229" s="75" t="s">
        <v>99</v>
      </c>
      <c r="C229" s="75"/>
      <c r="D229" s="76" t="str">
        <f>'ea detail'!D230</f>
        <v>TREILERITE TEGEMINE</v>
      </c>
      <c r="E229" s="76"/>
      <c r="F229" s="77">
        <f>'ea detail'!F230</f>
        <v>0</v>
      </c>
      <c r="G229" s="323">
        <f>'ea detail'!G230</f>
        <v>0</v>
      </c>
      <c r="H229" s="94">
        <f>'ea detail'!H230</f>
        <v>0</v>
      </c>
      <c r="I229" s="77">
        <f aca="true" t="shared" si="46" ref="I229:I235">F229*H229</f>
        <v>0</v>
      </c>
      <c r="J229" s="322">
        <f>'ea detail'!J230</f>
        <v>0</v>
      </c>
      <c r="K229" s="109"/>
      <c r="L229" s="356">
        <f>'ea detail'!L230</f>
        <v>0</v>
      </c>
      <c r="M229" s="306"/>
      <c r="N229" s="306"/>
      <c r="O229" s="306"/>
      <c r="P229" s="306"/>
      <c r="Q229" s="232">
        <f aca="true" t="shared" si="47" ref="Q229:Q235">SUM(L229:P229)</f>
        <v>0</v>
      </c>
      <c r="R229" s="353">
        <f>'ea detail'!Q230-'teg detail'!Q229</f>
        <v>0</v>
      </c>
      <c r="S229" s="353">
        <f aca="true" t="shared" si="48" ref="S229:S235">IF(I229=0,0,Q229/I229*100)</f>
        <v>0</v>
      </c>
    </row>
    <row r="230" spans="1:19" ht="12.75">
      <c r="A230" s="96"/>
      <c r="B230" s="75" t="s">
        <v>89</v>
      </c>
      <c r="C230" s="75"/>
      <c r="D230" s="76" t="str">
        <f>'ea detail'!D231</f>
        <v>TURUNDUSMATERJALID</v>
      </c>
      <c r="E230" s="76"/>
      <c r="F230" s="77">
        <f>'ea detail'!F231</f>
        <v>0</v>
      </c>
      <c r="G230" s="323">
        <f>'ea detail'!G231</f>
        <v>0</v>
      </c>
      <c r="H230" s="94">
        <f>'ea detail'!H231</f>
        <v>0</v>
      </c>
      <c r="I230" s="77">
        <f t="shared" si="46"/>
        <v>0</v>
      </c>
      <c r="J230" s="322">
        <f>'ea detail'!J231</f>
        <v>0</v>
      </c>
      <c r="K230" s="109"/>
      <c r="L230" s="356">
        <f>'ea detail'!L231</f>
        <v>0</v>
      </c>
      <c r="M230" s="306"/>
      <c r="N230" s="306"/>
      <c r="O230" s="306"/>
      <c r="P230" s="306"/>
      <c r="Q230" s="232">
        <f t="shared" si="47"/>
        <v>0</v>
      </c>
      <c r="R230" s="353">
        <f>'ea detail'!Q231-'teg detail'!Q230</f>
        <v>0</v>
      </c>
      <c r="S230" s="353">
        <f t="shared" si="48"/>
        <v>0</v>
      </c>
    </row>
    <row r="231" spans="1:19" ht="12.75">
      <c r="A231" s="96"/>
      <c r="B231" s="75" t="s">
        <v>100</v>
      </c>
      <c r="C231" s="75"/>
      <c r="D231" s="76" t="str">
        <f>'ea detail'!D232</f>
        <v>TURUNDUSMATERJALIDE TÕLKED</v>
      </c>
      <c r="E231" s="76"/>
      <c r="F231" s="77">
        <f>'ea detail'!F232</f>
        <v>0</v>
      </c>
      <c r="G231" s="323">
        <f>'ea detail'!G232</f>
        <v>0</v>
      </c>
      <c r="H231" s="94">
        <f>'ea detail'!H232</f>
        <v>0</v>
      </c>
      <c r="I231" s="77">
        <f t="shared" si="46"/>
        <v>0</v>
      </c>
      <c r="J231" s="322">
        <f>'ea detail'!J232</f>
        <v>0</v>
      </c>
      <c r="K231" s="109"/>
      <c r="L231" s="356">
        <f>'ea detail'!L232</f>
        <v>0</v>
      </c>
      <c r="M231" s="306"/>
      <c r="N231" s="306"/>
      <c r="O231" s="306"/>
      <c r="P231" s="306"/>
      <c r="Q231" s="232">
        <f t="shared" si="47"/>
        <v>0</v>
      </c>
      <c r="R231" s="353">
        <f>'ea detail'!Q232-'teg detail'!Q231</f>
        <v>0</v>
      </c>
      <c r="S231" s="353">
        <f t="shared" si="48"/>
        <v>0</v>
      </c>
    </row>
    <row r="232" spans="1:19" ht="12.75">
      <c r="A232" s="96"/>
      <c r="B232" s="75" t="s">
        <v>101</v>
      </c>
      <c r="C232" s="75"/>
      <c r="D232" s="76" t="str">
        <f>'ea detail'!D233</f>
        <v>SUHTEKORRALDUS</v>
      </c>
      <c r="E232" s="76"/>
      <c r="F232" s="77">
        <f>'ea detail'!F233</f>
        <v>0</v>
      </c>
      <c r="G232" s="323">
        <f>'ea detail'!G233</f>
        <v>0</v>
      </c>
      <c r="H232" s="94">
        <f>'ea detail'!H233</f>
        <v>0</v>
      </c>
      <c r="I232" s="77">
        <f t="shared" si="46"/>
        <v>0</v>
      </c>
      <c r="J232" s="322">
        <f>'ea detail'!J233</f>
        <v>0</v>
      </c>
      <c r="K232" s="109"/>
      <c r="L232" s="356">
        <f>'ea detail'!L233</f>
        <v>0</v>
      </c>
      <c r="M232" s="306"/>
      <c r="N232" s="306"/>
      <c r="O232" s="306"/>
      <c r="P232" s="306"/>
      <c r="Q232" s="232">
        <f t="shared" si="47"/>
        <v>0</v>
      </c>
      <c r="R232" s="353">
        <f>'ea detail'!Q233-'teg detail'!Q232</f>
        <v>0</v>
      </c>
      <c r="S232" s="353">
        <f t="shared" si="48"/>
        <v>0</v>
      </c>
    </row>
    <row r="233" spans="1:19" ht="12.75">
      <c r="A233" s="96"/>
      <c r="B233" s="75" t="s">
        <v>157</v>
      </c>
      <c r="C233" s="75"/>
      <c r="D233" s="76" t="str">
        <f>'ea detail'!D234</f>
        <v>ESITLUSED</v>
      </c>
      <c r="E233" s="76"/>
      <c r="F233" s="77">
        <f>'ea detail'!F234</f>
        <v>0</v>
      </c>
      <c r="G233" s="323">
        <f>'ea detail'!G234</f>
        <v>0</v>
      </c>
      <c r="H233" s="94">
        <f>'ea detail'!H234</f>
        <v>0</v>
      </c>
      <c r="I233" s="77">
        <f t="shared" si="46"/>
        <v>0</v>
      </c>
      <c r="J233" s="322">
        <f>'ea detail'!J234</f>
        <v>0</v>
      </c>
      <c r="K233" s="109"/>
      <c r="L233" s="356">
        <f>'ea detail'!L234</f>
        <v>0</v>
      </c>
      <c r="M233" s="306"/>
      <c r="N233" s="306"/>
      <c r="O233" s="306"/>
      <c r="P233" s="306"/>
      <c r="Q233" s="232">
        <f t="shared" si="47"/>
        <v>0</v>
      </c>
      <c r="R233" s="353">
        <f>'ea detail'!Q234-'teg detail'!Q233</f>
        <v>0</v>
      </c>
      <c r="S233" s="353">
        <f t="shared" si="48"/>
        <v>0</v>
      </c>
    </row>
    <row r="234" spans="1:19" ht="12.75">
      <c r="A234" s="96"/>
      <c r="B234" s="75"/>
      <c r="C234" s="75"/>
      <c r="D234" s="76" t="str">
        <f>'ea detail'!D235</f>
        <v>DVD, BLURAY ESITLUSKOOPIAD</v>
      </c>
      <c r="E234" s="76"/>
      <c r="F234" s="77">
        <f>'ea detail'!F235</f>
        <v>0</v>
      </c>
      <c r="G234" s="323">
        <f>'ea detail'!G235</f>
        <v>0</v>
      </c>
      <c r="H234" s="94">
        <f>'ea detail'!H235</f>
        <v>0</v>
      </c>
      <c r="I234" s="77">
        <f t="shared" si="46"/>
        <v>0</v>
      </c>
      <c r="J234" s="322">
        <f>'ea detail'!J235</f>
        <v>0</v>
      </c>
      <c r="K234" s="109"/>
      <c r="L234" s="356">
        <f>'ea detail'!L235</f>
        <v>0</v>
      </c>
      <c r="M234" s="306"/>
      <c r="N234" s="306"/>
      <c r="O234" s="306"/>
      <c r="P234" s="306"/>
      <c r="Q234" s="232">
        <f t="shared" si="47"/>
        <v>0</v>
      </c>
      <c r="R234" s="353">
        <f>'ea detail'!Q235-'teg detail'!Q234</f>
        <v>0</v>
      </c>
      <c r="S234" s="353">
        <f t="shared" si="48"/>
        <v>0</v>
      </c>
    </row>
    <row r="235" spans="1:19" ht="12.75">
      <c r="A235" s="96"/>
      <c r="B235" s="75" t="s">
        <v>55</v>
      </c>
      <c r="C235" s="75"/>
      <c r="D235" s="76" t="str">
        <f>'ea detail'!D236</f>
        <v>MUUD</v>
      </c>
      <c r="E235" s="76"/>
      <c r="F235" s="77">
        <f>'ea detail'!F236</f>
        <v>0</v>
      </c>
      <c r="G235" s="323">
        <f>'ea detail'!G236</f>
        <v>0</v>
      </c>
      <c r="H235" s="94">
        <f>'ea detail'!H236</f>
        <v>0</v>
      </c>
      <c r="I235" s="77">
        <f t="shared" si="46"/>
        <v>0</v>
      </c>
      <c r="J235" s="322">
        <f>'ea detail'!J236</f>
        <v>0</v>
      </c>
      <c r="K235" s="109"/>
      <c r="L235" s="356">
        <f>'ea detail'!L236</f>
        <v>0</v>
      </c>
      <c r="M235" s="306"/>
      <c r="N235" s="306"/>
      <c r="O235" s="306"/>
      <c r="P235" s="306"/>
      <c r="Q235" s="232">
        <f t="shared" si="47"/>
        <v>0</v>
      </c>
      <c r="R235" s="353">
        <f>'ea detail'!Q236-'teg detail'!Q235</f>
        <v>0</v>
      </c>
      <c r="S235" s="353">
        <f t="shared" si="48"/>
        <v>0</v>
      </c>
    </row>
    <row r="236" spans="1:19" ht="12.75">
      <c r="A236" s="96"/>
      <c r="B236" s="76"/>
      <c r="C236" s="76"/>
      <c r="D236" s="328" t="s">
        <v>111</v>
      </c>
      <c r="E236" s="76"/>
      <c r="F236" s="77"/>
      <c r="G236" s="85"/>
      <c r="H236" s="82"/>
      <c r="I236" s="77"/>
      <c r="J236" s="332"/>
      <c r="K236" s="109"/>
      <c r="L236" s="356"/>
      <c r="M236" s="118"/>
      <c r="N236" s="118"/>
      <c r="O236" s="118"/>
      <c r="P236" s="118"/>
      <c r="Q236" s="232"/>
      <c r="R236" s="352"/>
      <c r="S236" s="352"/>
    </row>
    <row r="237" spans="1:19" ht="12.75">
      <c r="A237" s="96"/>
      <c r="B237" s="91" t="s">
        <v>102</v>
      </c>
      <c r="C237" s="91"/>
      <c r="D237" s="92" t="s">
        <v>224</v>
      </c>
      <c r="E237" s="92"/>
      <c r="F237" s="77"/>
      <c r="G237" s="85"/>
      <c r="H237" s="82"/>
      <c r="I237" s="90">
        <f>SUM(I228:I235)</f>
        <v>0</v>
      </c>
      <c r="J237" s="385"/>
      <c r="K237" s="109"/>
      <c r="L237" s="83">
        <f>SUM(L228:L235)</f>
        <v>0</v>
      </c>
      <c r="M237" s="83">
        <f>SUM(M228:M235)</f>
        <v>0</v>
      </c>
      <c r="N237" s="83">
        <f>SUM(N228:N235)</f>
        <v>0</v>
      </c>
      <c r="O237" s="83">
        <f>SUM(O228:O235)</f>
        <v>0</v>
      </c>
      <c r="P237" s="83">
        <f>SUM(P228:P235)</f>
        <v>0</v>
      </c>
      <c r="Q237" s="354">
        <f>SUM(L237:P237)</f>
        <v>0</v>
      </c>
      <c r="R237" s="355">
        <f>'ea detail'!Q238-'teg detail'!Q237</f>
        <v>0</v>
      </c>
      <c r="S237" s="355">
        <f>IF(I237=0,0,Q237/I237*100)</f>
        <v>0</v>
      </c>
    </row>
    <row r="238" spans="1:19" ht="12.75">
      <c r="A238" s="278"/>
      <c r="B238" s="278"/>
      <c r="C238" s="278"/>
      <c r="D238" s="278"/>
      <c r="E238" s="310"/>
      <c r="F238" s="310"/>
      <c r="G238" s="310"/>
      <c r="H238" s="310"/>
      <c r="I238" s="338"/>
      <c r="J238" s="386"/>
      <c r="K238" s="49"/>
      <c r="L238" s="115"/>
      <c r="M238" s="115"/>
      <c r="N238" s="115"/>
      <c r="O238" s="115"/>
      <c r="P238" s="115"/>
      <c r="Q238" s="358"/>
      <c r="R238" s="359"/>
      <c r="S238" s="359"/>
    </row>
    <row r="239" spans="1:19" ht="12.75">
      <c r="A239" s="96"/>
      <c r="B239" s="91" t="s">
        <v>11</v>
      </c>
      <c r="C239" s="91"/>
      <c r="D239" s="404" t="s">
        <v>118</v>
      </c>
      <c r="E239" s="92"/>
      <c r="F239" s="77"/>
      <c r="G239" s="85"/>
      <c r="H239" s="82"/>
      <c r="I239" s="90">
        <f>I16+I27+I37+I56+I66+I77+I96+I107+I123+I129+I148+I162+I171+I179+I113+I188+I200+I209+I216+I224+I237</f>
        <v>0</v>
      </c>
      <c r="J239" s="385"/>
      <c r="K239" s="109"/>
      <c r="L239" s="83">
        <f aca="true" t="shared" si="49" ref="L239:Q239">L16+L27+L37+L56+L66+L77+L96+L107+L123+L129+L148+L162+L171+L179+L113+L188+L200+L209+L216+L224+L237</f>
        <v>0</v>
      </c>
      <c r="M239" s="83">
        <f t="shared" si="49"/>
        <v>0</v>
      </c>
      <c r="N239" s="83">
        <f t="shared" si="49"/>
        <v>0</v>
      </c>
      <c r="O239" s="83">
        <f t="shared" si="49"/>
        <v>0</v>
      </c>
      <c r="P239" s="83">
        <f t="shared" si="49"/>
        <v>0</v>
      </c>
      <c r="Q239" s="83">
        <f t="shared" si="49"/>
        <v>0</v>
      </c>
      <c r="R239" s="355">
        <f>'ea detail'!Q240-'teg detail'!Q239</f>
        <v>0</v>
      </c>
      <c r="S239" s="355">
        <f>IF(I239=0,0,Q239/I239*100)</f>
        <v>0</v>
      </c>
    </row>
    <row r="240" spans="1:19" ht="12.75">
      <c r="A240" s="278"/>
      <c r="B240" s="278"/>
      <c r="C240" s="278"/>
      <c r="D240" s="278"/>
      <c r="E240" s="310"/>
      <c r="F240" s="310"/>
      <c r="G240" s="310"/>
      <c r="H240" s="310"/>
      <c r="I240" s="338"/>
      <c r="J240" s="386"/>
      <c r="K240" s="49"/>
      <c r="L240" s="50"/>
      <c r="M240" s="50"/>
      <c r="N240" s="50"/>
      <c r="O240" s="50"/>
      <c r="P240" s="50"/>
      <c r="Q240" s="346"/>
      <c r="R240" s="360"/>
      <c r="S240" s="360"/>
    </row>
    <row r="241" spans="1:19" ht="12.75">
      <c r="A241" s="96"/>
      <c r="B241" s="91" t="s">
        <v>177</v>
      </c>
      <c r="C241" s="91"/>
      <c r="D241" s="92" t="s">
        <v>299</v>
      </c>
      <c r="E241" s="92"/>
      <c r="F241" s="77"/>
      <c r="G241" s="339">
        <f>'ea detail'!G242</f>
        <v>0.07</v>
      </c>
      <c r="H241" s="82"/>
      <c r="I241" s="90">
        <f>'ea detail'!I242</f>
        <v>0</v>
      </c>
      <c r="J241" s="385"/>
      <c r="K241" s="109"/>
      <c r="L241" s="397">
        <f>'ea detail'!L242</f>
        <v>0</v>
      </c>
      <c r="M241" s="369"/>
      <c r="N241" s="369"/>
      <c r="O241" s="369"/>
      <c r="P241" s="369"/>
      <c r="Q241" s="354">
        <f>SUM(L241:P241)</f>
        <v>0</v>
      </c>
      <c r="R241" s="355">
        <f>'ea detail'!Q242-'teg detail'!Q241</f>
        <v>0</v>
      </c>
      <c r="S241" s="355">
        <f>IF(I241=0,0,Q241/I241*100)</f>
        <v>0</v>
      </c>
    </row>
    <row r="242" spans="1:19" ht="12.75">
      <c r="A242" s="278"/>
      <c r="B242" s="278"/>
      <c r="C242" s="278"/>
      <c r="D242" s="278"/>
      <c r="E242" s="310"/>
      <c r="F242" s="310"/>
      <c r="G242" s="310"/>
      <c r="H242" s="310"/>
      <c r="I242" s="338"/>
      <c r="J242" s="386"/>
      <c r="K242" s="49"/>
      <c r="L242" s="50"/>
      <c r="M242" s="50"/>
      <c r="N242" s="50"/>
      <c r="O242" s="50"/>
      <c r="P242" s="50"/>
      <c r="Q242" s="346"/>
      <c r="R242" s="360"/>
      <c r="S242" s="360"/>
    </row>
    <row r="243" spans="1:19" ht="12.75">
      <c r="A243" s="96"/>
      <c r="B243" s="91" t="s">
        <v>177</v>
      </c>
      <c r="C243" s="91"/>
      <c r="D243" s="92" t="s">
        <v>165</v>
      </c>
      <c r="E243" s="92"/>
      <c r="F243" s="77"/>
      <c r="G243" s="339">
        <f>'ea detail'!G244</f>
        <v>0.05</v>
      </c>
      <c r="H243" s="82"/>
      <c r="I243" s="90">
        <f>'ea detail'!I244</f>
        <v>0</v>
      </c>
      <c r="J243" s="385"/>
      <c r="K243" s="109"/>
      <c r="L243" s="397">
        <v>0</v>
      </c>
      <c r="M243" s="369"/>
      <c r="N243" s="369"/>
      <c r="O243" s="369"/>
      <c r="P243" s="369"/>
      <c r="Q243" s="354">
        <f>SUM(L243:P243)</f>
        <v>0</v>
      </c>
      <c r="R243" s="355">
        <f>'ea detail'!Q244-'teg detail'!Q243</f>
        <v>0</v>
      </c>
      <c r="S243" s="355">
        <f>IF(I243=0,0,Q243/I243*100)</f>
        <v>0</v>
      </c>
    </row>
    <row r="244" spans="1:19" ht="12.75">
      <c r="A244" s="371"/>
      <c r="B244" s="372"/>
      <c r="C244" s="372"/>
      <c r="D244" s="373"/>
      <c r="E244" s="373"/>
      <c r="F244" s="374"/>
      <c r="G244" s="375"/>
      <c r="H244" s="124"/>
      <c r="I244" s="376"/>
      <c r="J244" s="387"/>
      <c r="K244" s="109"/>
      <c r="L244" s="395"/>
      <c r="M244" s="395"/>
      <c r="N244" s="395"/>
      <c r="O244" s="395"/>
      <c r="P244" s="395"/>
      <c r="Q244" s="377"/>
      <c r="R244" s="378"/>
      <c r="S244" s="378"/>
    </row>
    <row r="245" spans="1:19" ht="12.75">
      <c r="A245" s="96"/>
      <c r="B245" s="91" t="s">
        <v>177</v>
      </c>
      <c r="C245" s="91"/>
      <c r="D245" s="92" t="str">
        <f>'ea detail'!D246</f>
        <v>TOOTMISTASU</v>
      </c>
      <c r="E245" s="92"/>
      <c r="F245" s="77"/>
      <c r="G245" s="339">
        <f>'ea detail'!G246</f>
        <v>0.05</v>
      </c>
      <c r="H245" s="82"/>
      <c r="I245" s="90">
        <f>'ea detail'!I246</f>
        <v>0</v>
      </c>
      <c r="J245" s="385"/>
      <c r="K245" s="109"/>
      <c r="L245" s="397">
        <v>0</v>
      </c>
      <c r="M245" s="369"/>
      <c r="N245" s="369"/>
      <c r="O245" s="369"/>
      <c r="P245" s="369"/>
      <c r="Q245" s="354">
        <f>SUM(L245:P245)</f>
        <v>0</v>
      </c>
      <c r="R245" s="355">
        <f>'ea detail'!Q246-'teg detail'!Q245</f>
        <v>0</v>
      </c>
      <c r="S245" s="355">
        <f>IF(I245=0,0,Q245/I245*100)</f>
        <v>0</v>
      </c>
    </row>
    <row r="246" spans="1:19" ht="12.75">
      <c r="A246" s="278"/>
      <c r="B246" s="278"/>
      <c r="C246" s="278"/>
      <c r="D246" s="278"/>
      <c r="E246" s="310"/>
      <c r="F246" s="310"/>
      <c r="G246" s="310"/>
      <c r="H246" s="310"/>
      <c r="I246" s="338"/>
      <c r="J246" s="386"/>
      <c r="K246" s="49"/>
      <c r="L246" s="50"/>
      <c r="M246" s="50"/>
      <c r="N246" s="50"/>
      <c r="O246" s="50"/>
      <c r="P246" s="50"/>
      <c r="Q246" s="346"/>
      <c r="R246" s="360"/>
      <c r="S246" s="360"/>
    </row>
    <row r="247" spans="1:19" ht="13.5" thickBot="1">
      <c r="A247" s="340"/>
      <c r="B247" s="341" t="s">
        <v>178</v>
      </c>
      <c r="C247" s="341"/>
      <c r="D247" s="408" t="s">
        <v>361</v>
      </c>
      <c r="E247" s="342"/>
      <c r="F247" s="343"/>
      <c r="G247" s="344"/>
      <c r="H247" s="107"/>
      <c r="I247" s="345">
        <f>I239+I241+I243+I245</f>
        <v>0</v>
      </c>
      <c r="J247" s="388"/>
      <c r="K247" s="109"/>
      <c r="L247" s="108">
        <f>L239+L241</f>
        <v>0</v>
      </c>
      <c r="M247" s="108">
        <f>M239+M241+M243+M245</f>
        <v>0</v>
      </c>
      <c r="N247" s="108">
        <f>N239+N241+N243+N245</f>
        <v>0</v>
      </c>
      <c r="O247" s="108">
        <f>O239+O241+O243+O245</f>
        <v>0</v>
      </c>
      <c r="P247" s="108">
        <f>P239+P241+P243+P245</f>
        <v>0</v>
      </c>
      <c r="Q247" s="361">
        <f>SUM(L247:P247)</f>
        <v>0</v>
      </c>
      <c r="R247" s="362">
        <f>'ea detail'!Q248-'teg detail'!Q247</f>
        <v>0</v>
      </c>
      <c r="S247" s="362">
        <f>IF(I247=0,0,Q247/I247*100)</f>
        <v>0</v>
      </c>
    </row>
    <row r="248" spans="1:16" ht="13.5" thickTop="1">
      <c r="A248" s="280"/>
      <c r="B248" s="280"/>
      <c r="C248" s="280"/>
      <c r="D248" s="280"/>
      <c r="E248" s="346"/>
      <c r="F248" s="346"/>
      <c r="G248" s="346"/>
      <c r="H248" s="346"/>
      <c r="I248" s="347"/>
      <c r="J248" s="360"/>
      <c r="K248" s="49"/>
      <c r="L248" s="49"/>
      <c r="M248" s="49"/>
      <c r="N248" s="49"/>
      <c r="O248" s="49"/>
      <c r="P248" s="49"/>
    </row>
    <row r="249" spans="1:10" ht="12.75">
      <c r="A249" s="280"/>
      <c r="B249" s="280"/>
      <c r="C249" s="280"/>
      <c r="D249" s="280"/>
      <c r="E249" s="280"/>
      <c r="F249" s="280"/>
      <c r="G249" s="280"/>
      <c r="H249" s="280"/>
      <c r="I249" s="348"/>
      <c r="J249" s="389"/>
    </row>
    <row r="250" spans="1:10" ht="12.75">
      <c r="A250" s="278"/>
      <c r="B250" s="278"/>
      <c r="C250" s="278"/>
      <c r="D250" s="278"/>
      <c r="E250" s="278"/>
      <c r="F250" s="278"/>
      <c r="G250" s="278"/>
      <c r="H250" s="278"/>
      <c r="I250" s="349"/>
      <c r="J250" s="384"/>
    </row>
    <row r="251" spans="1:10" ht="12.75">
      <c r="A251" s="278"/>
      <c r="B251" s="278"/>
      <c r="C251" s="278"/>
      <c r="D251" s="278"/>
      <c r="E251" s="278"/>
      <c r="F251" s="278"/>
      <c r="G251" s="278"/>
      <c r="H251" s="278"/>
      <c r="I251" s="349"/>
      <c r="J251" s="384"/>
    </row>
    <row r="252" spans="1:10" ht="12.75">
      <c r="A252" s="278"/>
      <c r="B252" s="278"/>
      <c r="C252" s="278"/>
      <c r="D252" s="284" t="s">
        <v>270</v>
      </c>
      <c r="E252" s="278"/>
      <c r="F252" s="278"/>
      <c r="G252" s="278"/>
      <c r="H252" s="278"/>
      <c r="I252" s="349"/>
      <c r="J252" s="384"/>
    </row>
    <row r="253" spans="1:10" ht="12.75">
      <c r="A253" s="278"/>
      <c r="B253" s="278"/>
      <c r="C253" s="278"/>
      <c r="D253" s="278"/>
      <c r="E253" s="278"/>
      <c r="F253" s="278"/>
      <c r="G253" s="278"/>
      <c r="H253" s="278"/>
      <c r="I253" s="349"/>
      <c r="J253" s="384"/>
    </row>
    <row r="254" spans="1:10" ht="12.75">
      <c r="A254" s="278"/>
      <c r="B254" s="278"/>
      <c r="C254" s="278"/>
      <c r="D254" s="278" t="s">
        <v>365</v>
      </c>
      <c r="E254" s="350" t="e">
        <f>Q241/Q239</f>
        <v>#DIV/0!</v>
      </c>
      <c r="F254" s="278"/>
      <c r="G254" s="278"/>
      <c r="H254" s="278"/>
      <c r="I254" s="349"/>
      <c r="J254" s="384"/>
    </row>
    <row r="255" spans="1:10" ht="12.75">
      <c r="A255" s="278"/>
      <c r="B255" s="278"/>
      <c r="C255" s="278"/>
      <c r="D255" s="278" t="s">
        <v>303</v>
      </c>
      <c r="E255" s="350" t="e">
        <f>Q243/Q239</f>
        <v>#DIV/0!</v>
      </c>
      <c r="F255" s="278"/>
      <c r="G255" s="278"/>
      <c r="H255" s="278"/>
      <c r="I255" s="349"/>
      <c r="J255" s="384"/>
    </row>
    <row r="256" spans="1:10" ht="12.75">
      <c r="A256" s="278"/>
      <c r="B256" s="278"/>
      <c r="C256" s="278"/>
      <c r="D256" s="278" t="s">
        <v>364</v>
      </c>
      <c r="E256" s="350" t="e">
        <f>Q245/(Q239+Q241+Q243)</f>
        <v>#DIV/0!</v>
      </c>
      <c r="F256" s="278"/>
      <c r="G256" s="278"/>
      <c r="H256" s="278"/>
      <c r="I256" s="349"/>
      <c r="J256" s="384"/>
    </row>
  </sheetData>
  <sheetProtection sheet="1" insertColumns="0" insertRows="0" insertHyperlinks="0" deleteColumns="0" deleteRows="0" selectLockedCells="1" sort="0" autoFilter="0" pivotTables="0"/>
  <mergeCells count="2">
    <mergeCell ref="D1:F1"/>
    <mergeCell ref="A3:F3"/>
  </mergeCells>
  <printOptions/>
  <pageMargins left="0.7480314960629921" right="0.4724409448818898" top="0.8661417322834646" bottom="0.3937007874015748" header="0.5118110236220472" footer="0.1968503937007874"/>
  <pageSetup horizontalDpi="600" verticalDpi="600" orientation="landscape" paperSize="9" scale="90" r:id="rId1"/>
  <headerFooter alignWithMargins="0">
    <oddFooter>&amp;CLk &amp;P</oddFooter>
  </headerFooter>
  <rowBreaks count="2" manualBreakCount="2">
    <brk id="130" max="255" man="1"/>
    <brk id="17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showGridLines="0" zoomScalePageLayoutView="0" workbookViewId="0" topLeftCell="A1">
      <selection activeCell="D39" sqref="D39"/>
    </sheetView>
  </sheetViews>
  <sheetFormatPr defaultColWidth="12.421875" defaultRowHeight="12.75"/>
  <cols>
    <col min="1" max="1" width="3.421875" style="22" customWidth="1"/>
    <col min="2" max="2" width="35.421875" style="22" customWidth="1"/>
    <col min="3" max="7" width="9.7109375" style="22" customWidth="1"/>
    <col min="8" max="8" width="10.8515625" style="42" customWidth="1"/>
    <col min="9" max="16384" width="12.421875" style="22" customWidth="1"/>
  </cols>
  <sheetData>
    <row r="1" spans="2:8" s="43" customFormat="1" ht="18" customHeight="1">
      <c r="B1" s="277" t="s">
        <v>273</v>
      </c>
      <c r="C1" s="278"/>
      <c r="D1" s="278"/>
      <c r="E1" s="278"/>
      <c r="F1" s="278"/>
      <c r="G1" s="278"/>
      <c r="H1" s="140"/>
    </row>
    <row r="2" spans="2:8" s="43" customFormat="1" ht="18" customHeight="1">
      <c r="B2" s="281" t="s">
        <v>169</v>
      </c>
      <c r="C2" s="278"/>
      <c r="D2" s="278"/>
      <c r="E2" s="278"/>
      <c r="F2" s="278"/>
      <c r="G2" s="278"/>
      <c r="H2" s="140"/>
    </row>
    <row r="3" spans="1:8" s="43" customFormat="1" ht="18" customHeight="1">
      <c r="A3" s="45"/>
      <c r="B3" s="287">
        <f>'teg üld'!B3</f>
        <v>0</v>
      </c>
      <c r="C3" s="287"/>
      <c r="D3" s="288"/>
      <c r="E3" s="288"/>
      <c r="F3" s="288"/>
      <c r="G3" s="284"/>
      <c r="H3" s="141"/>
    </row>
    <row r="4" spans="1:8" s="43" customFormat="1" ht="13.5" thickBot="1">
      <c r="A4" s="45"/>
      <c r="B4" s="285"/>
      <c r="C4" s="286"/>
      <c r="D4" s="286"/>
      <c r="E4" s="286"/>
      <c r="F4" s="286"/>
      <c r="G4" s="286"/>
      <c r="H4" s="46"/>
    </row>
    <row r="5" spans="1:8" ht="13.5" customHeight="1" thickTop="1">
      <c r="A5" s="511" t="s">
        <v>179</v>
      </c>
      <c r="B5" s="513" t="s">
        <v>180</v>
      </c>
      <c r="C5" s="458" t="s">
        <v>172</v>
      </c>
      <c r="D5" s="459" t="str">
        <f>'teg detail'!M7</f>
        <v>daatum</v>
      </c>
      <c r="E5" s="459" t="str">
        <f>'teg detail'!N7</f>
        <v>daatum</v>
      </c>
      <c r="F5" s="459" t="str">
        <f>'teg detail'!O7</f>
        <v>daatum</v>
      </c>
      <c r="G5" s="459" t="str">
        <f>'teg detail'!P7</f>
        <v>daatum</v>
      </c>
      <c r="H5" s="460" t="s">
        <v>297</v>
      </c>
    </row>
    <row r="6" spans="1:8" ht="10.5" thickBot="1">
      <c r="A6" s="512"/>
      <c r="B6" s="514"/>
      <c r="C6" s="461" t="s">
        <v>173</v>
      </c>
      <c r="D6" s="461" t="s">
        <v>295</v>
      </c>
      <c r="E6" s="461" t="s">
        <v>295</v>
      </c>
      <c r="F6" s="461" t="s">
        <v>295</v>
      </c>
      <c r="G6" s="461" t="s">
        <v>295</v>
      </c>
      <c r="H6" s="462"/>
    </row>
    <row r="7" spans="1:8" ht="10.5" thickTop="1">
      <c r="A7" s="195"/>
      <c r="B7" s="23"/>
      <c r="C7" s="24"/>
      <c r="D7" s="24"/>
      <c r="E7" s="24"/>
      <c r="F7" s="24"/>
      <c r="G7" s="24"/>
      <c r="H7" s="40"/>
    </row>
    <row r="8" spans="1:8" ht="12.75">
      <c r="A8" s="400">
        <v>1</v>
      </c>
      <c r="B8" s="197" t="str">
        <f>'teg detail'!D7</f>
        <v>KÄSIKIRI / ÕIGUSED</v>
      </c>
      <c r="C8" s="185">
        <f>'teg detail'!L16</f>
        <v>0</v>
      </c>
      <c r="D8" s="185">
        <f>'teg detail'!M16</f>
        <v>0</v>
      </c>
      <c r="E8" s="185">
        <f>'teg detail'!N16</f>
        <v>0</v>
      </c>
      <c r="F8" s="185">
        <f>'teg detail'!O16</f>
        <v>0</v>
      </c>
      <c r="G8" s="185">
        <f>'teg detail'!P16</f>
        <v>0</v>
      </c>
      <c r="H8" s="186">
        <f aca="true" t="shared" si="0" ref="H8:H28">SUM(C8:G8)</f>
        <v>0</v>
      </c>
    </row>
    <row r="9" spans="1:8" ht="12.75">
      <c r="A9" s="400">
        <v>2</v>
      </c>
      <c r="B9" s="197" t="str">
        <f>'teg detail'!D18</f>
        <v>PRODUTSENT / REZHISSÖÖR</v>
      </c>
      <c r="C9" s="185">
        <f>'teg detail'!L27</f>
        <v>0</v>
      </c>
      <c r="D9" s="185">
        <f>'teg detail'!M27</f>
        <v>0</v>
      </c>
      <c r="E9" s="185">
        <f>'teg detail'!N27</f>
        <v>0</v>
      </c>
      <c r="F9" s="185">
        <f>'teg detail'!O27</f>
        <v>0</v>
      </c>
      <c r="G9" s="185">
        <f>'teg detail'!P27</f>
        <v>0</v>
      </c>
      <c r="H9" s="186">
        <f t="shared" si="0"/>
        <v>0</v>
      </c>
    </row>
    <row r="10" spans="1:8" ht="12.75">
      <c r="A10" s="400">
        <v>3</v>
      </c>
      <c r="B10" s="197" t="str">
        <f>'teg detail'!D29</f>
        <v>NÄITLEJAD / CASTING</v>
      </c>
      <c r="C10" s="185">
        <f>'teg detail'!L37</f>
        <v>0</v>
      </c>
      <c r="D10" s="185">
        <f>'teg detail'!M37</f>
        <v>0</v>
      </c>
      <c r="E10" s="185">
        <f>'teg detail'!N37</f>
        <v>0</v>
      </c>
      <c r="F10" s="185">
        <f>'teg detail'!O37</f>
        <v>0</v>
      </c>
      <c r="G10" s="185">
        <f>'teg detail'!P37</f>
        <v>0</v>
      </c>
      <c r="H10" s="186">
        <f t="shared" si="0"/>
        <v>0</v>
      </c>
    </row>
    <row r="11" spans="1:8" ht="12.75">
      <c r="A11" s="400">
        <v>4</v>
      </c>
      <c r="B11" s="197" t="str">
        <f>'teg detail'!D39</f>
        <v>FILMIGRUPP</v>
      </c>
      <c r="C11" s="185">
        <f>'teg detail'!L56</f>
        <v>0</v>
      </c>
      <c r="D11" s="185">
        <f>'teg detail'!M56</f>
        <v>0</v>
      </c>
      <c r="E11" s="185">
        <f>'teg detail'!N56</f>
        <v>0</v>
      </c>
      <c r="F11" s="185">
        <f>'teg detail'!O56</f>
        <v>0</v>
      </c>
      <c r="G11" s="185">
        <f>'teg detail'!P56</f>
        <v>0</v>
      </c>
      <c r="H11" s="186">
        <f t="shared" si="0"/>
        <v>0</v>
      </c>
    </row>
    <row r="12" spans="1:8" ht="12.75">
      <c r="A12" s="400">
        <v>5</v>
      </c>
      <c r="B12" s="198" t="str">
        <f>'teg detail'!D59</f>
        <v>SOTSIAALMAKS</v>
      </c>
      <c r="C12" s="185">
        <f>'teg detail'!L66</f>
        <v>0</v>
      </c>
      <c r="D12" s="185">
        <f>'teg detail'!M66</f>
        <v>0</v>
      </c>
      <c r="E12" s="185">
        <f>'teg detail'!N66</f>
        <v>0</v>
      </c>
      <c r="F12" s="185">
        <f>'teg detail'!O66</f>
        <v>0</v>
      </c>
      <c r="G12" s="185">
        <f>'teg detail'!P66</f>
        <v>0</v>
      </c>
      <c r="H12" s="186">
        <f t="shared" si="0"/>
        <v>0</v>
      </c>
    </row>
    <row r="13" spans="1:8" ht="12.75">
      <c r="A13" s="400">
        <v>6</v>
      </c>
      <c r="B13" s="197" t="str">
        <f>'teg detail'!D68</f>
        <v>VÕTTEPAIKADE KULU</v>
      </c>
      <c r="C13" s="187">
        <f>'teg detail'!L77</f>
        <v>0</v>
      </c>
      <c r="D13" s="187">
        <f>'teg detail'!M77</f>
        <v>0</v>
      </c>
      <c r="E13" s="187">
        <f>'teg detail'!N77</f>
        <v>0</v>
      </c>
      <c r="F13" s="187">
        <f>'teg detail'!O77</f>
        <v>0</v>
      </c>
      <c r="G13" s="187">
        <f>'teg detail'!P77</f>
        <v>0</v>
      </c>
      <c r="H13" s="186">
        <f t="shared" si="0"/>
        <v>0</v>
      </c>
    </row>
    <row r="14" spans="1:8" ht="12.75">
      <c r="A14" s="400">
        <v>7</v>
      </c>
      <c r="B14" s="197" t="str">
        <f>'teg detail'!D79</f>
        <v>VÕTTETEHNIKA</v>
      </c>
      <c r="C14" s="185">
        <f>'teg detail'!L96</f>
        <v>0</v>
      </c>
      <c r="D14" s="185">
        <f>'teg detail'!M96</f>
        <v>0</v>
      </c>
      <c r="E14" s="185">
        <f>'teg detail'!N96</f>
        <v>0</v>
      </c>
      <c r="F14" s="185">
        <f>'teg detail'!O96</f>
        <v>0</v>
      </c>
      <c r="G14" s="185">
        <f>'teg detail'!P96</f>
        <v>0</v>
      </c>
      <c r="H14" s="186">
        <f t="shared" si="0"/>
        <v>0</v>
      </c>
    </row>
    <row r="15" spans="1:8" ht="12.75">
      <c r="A15" s="400">
        <v>8</v>
      </c>
      <c r="B15" s="197" t="str">
        <f>'teg detail'!D98</f>
        <v>TEHNILISTE TEENUSTE PAKETID</v>
      </c>
      <c r="C15" s="185">
        <f>'teg detail'!L107</f>
        <v>0</v>
      </c>
      <c r="D15" s="185">
        <f>'teg detail'!M107</f>
        <v>0</v>
      </c>
      <c r="E15" s="185">
        <f>'teg detail'!N107</f>
        <v>0</v>
      </c>
      <c r="F15" s="185">
        <f>'teg detail'!O107</f>
        <v>0</v>
      </c>
      <c r="G15" s="185">
        <f>'teg detail'!P107</f>
        <v>0</v>
      </c>
      <c r="H15" s="186">
        <f t="shared" si="0"/>
        <v>0</v>
      </c>
    </row>
    <row r="16" spans="1:8" ht="12.75">
      <c r="A16" s="400">
        <v>9</v>
      </c>
      <c r="B16" s="197" t="str">
        <f>'teg detail'!D109</f>
        <v>LAVASTUSKULUD</v>
      </c>
      <c r="C16" s="185">
        <f>'teg detail'!L113</f>
        <v>0</v>
      </c>
      <c r="D16" s="185">
        <f>'teg detail'!M113</f>
        <v>0</v>
      </c>
      <c r="E16" s="185">
        <f>'teg detail'!N113</f>
        <v>0</v>
      </c>
      <c r="F16" s="185">
        <f>'teg detail'!O113</f>
        <v>0</v>
      </c>
      <c r="G16" s="185">
        <f>'teg detail'!P113</f>
        <v>0</v>
      </c>
      <c r="H16" s="186">
        <f t="shared" si="0"/>
        <v>0</v>
      </c>
    </row>
    <row r="17" spans="1:8" ht="12.75">
      <c r="A17" s="400">
        <v>10</v>
      </c>
      <c r="B17" s="197" t="str">
        <f>'teg detail'!D115</f>
        <v>MATERJAL</v>
      </c>
      <c r="C17" s="185">
        <f>'teg detail'!L123</f>
        <v>0</v>
      </c>
      <c r="D17" s="185">
        <f>'teg detail'!M123</f>
        <v>0</v>
      </c>
      <c r="E17" s="185">
        <f>'teg detail'!N123</f>
        <v>0</v>
      </c>
      <c r="F17" s="185">
        <f>'teg detail'!O123</f>
        <v>0</v>
      </c>
      <c r="G17" s="185">
        <f>'teg detail'!P123</f>
        <v>0</v>
      </c>
      <c r="H17" s="186">
        <f t="shared" si="0"/>
        <v>0</v>
      </c>
    </row>
    <row r="18" spans="1:8" ht="12.75">
      <c r="A18" s="400">
        <v>11</v>
      </c>
      <c r="B18" s="197" t="str">
        <f>'teg detail'!D125</f>
        <v>LABOR</v>
      </c>
      <c r="C18" s="185">
        <f>'teg detail'!L129</f>
        <v>0</v>
      </c>
      <c r="D18" s="185">
        <f>'teg detail'!M129</f>
        <v>0</v>
      </c>
      <c r="E18" s="185">
        <f>'teg detail'!N129</f>
        <v>0</v>
      </c>
      <c r="F18" s="185">
        <f>'teg detail'!O129</f>
        <v>0</v>
      </c>
      <c r="G18" s="185">
        <f>'teg detail'!P129</f>
        <v>0</v>
      </c>
      <c r="H18" s="186">
        <f t="shared" si="0"/>
        <v>0</v>
      </c>
    </row>
    <row r="19" spans="1:8" ht="12.75">
      <c r="A19" s="400">
        <v>12</v>
      </c>
      <c r="B19" s="197" t="str">
        <f>'teg detail'!D131</f>
        <v>JÄRELTÖÖTLUS</v>
      </c>
      <c r="C19" s="185">
        <f>'teg detail'!L148</f>
        <v>0</v>
      </c>
      <c r="D19" s="185">
        <f>'teg detail'!M148</f>
        <v>0</v>
      </c>
      <c r="E19" s="185">
        <f>'teg detail'!N148</f>
        <v>0</v>
      </c>
      <c r="F19" s="185">
        <f>'teg detail'!O148</f>
        <v>0</v>
      </c>
      <c r="G19" s="185">
        <f>'teg detail'!P148</f>
        <v>0</v>
      </c>
      <c r="H19" s="186">
        <f t="shared" si="0"/>
        <v>0</v>
      </c>
    </row>
    <row r="20" spans="1:8" ht="12.75">
      <c r="A20" s="400">
        <v>13</v>
      </c>
      <c r="B20" s="197" t="str">
        <f>'teg detail'!D150</f>
        <v>MUUSIKA</v>
      </c>
      <c r="C20" s="185">
        <f>'teg detail'!L162</f>
        <v>0</v>
      </c>
      <c r="D20" s="185">
        <f>'teg detail'!M162</f>
        <v>0</v>
      </c>
      <c r="E20" s="185">
        <f>'teg detail'!N162</f>
        <v>0</v>
      </c>
      <c r="F20" s="185">
        <f>'teg detail'!O162</f>
        <v>0</v>
      </c>
      <c r="G20" s="185">
        <f>'teg detail'!P162</f>
        <v>0</v>
      </c>
      <c r="H20" s="186">
        <f t="shared" si="0"/>
        <v>0</v>
      </c>
    </row>
    <row r="21" spans="1:8" ht="12.75">
      <c r="A21" s="400">
        <v>14</v>
      </c>
      <c r="B21" s="197" t="str">
        <f>'teg detail'!D164</f>
        <v>TIITRID / GRAAFIKA</v>
      </c>
      <c r="C21" s="185">
        <f>'teg detail'!L171</f>
        <v>0</v>
      </c>
      <c r="D21" s="185">
        <f>'teg detail'!M171</f>
        <v>0</v>
      </c>
      <c r="E21" s="185">
        <f>'teg detail'!N171</f>
        <v>0</v>
      </c>
      <c r="F21" s="185">
        <f>'teg detail'!O171</f>
        <v>0</v>
      </c>
      <c r="G21" s="185">
        <f>'teg detail'!P171</f>
        <v>0</v>
      </c>
      <c r="H21" s="186">
        <f t="shared" si="0"/>
        <v>0</v>
      </c>
    </row>
    <row r="22" spans="1:8" ht="12.75">
      <c r="A22" s="400">
        <v>15</v>
      </c>
      <c r="B22" s="197" t="str">
        <f>'teg detail'!D173</f>
        <v>ARHIIVIMATERJAL</v>
      </c>
      <c r="C22" s="185">
        <f>'teg detail'!L179</f>
        <v>0</v>
      </c>
      <c r="D22" s="185">
        <f>'teg detail'!M179</f>
        <v>0</v>
      </c>
      <c r="E22" s="185">
        <f>'teg detail'!N179</f>
        <v>0</v>
      </c>
      <c r="F22" s="185">
        <f>'teg detail'!O179</f>
        <v>0</v>
      </c>
      <c r="G22" s="185">
        <f>'teg detail'!P179</f>
        <v>0</v>
      </c>
      <c r="H22" s="186">
        <f t="shared" si="0"/>
        <v>0</v>
      </c>
    </row>
    <row r="23" spans="1:8" ht="12.75">
      <c r="A23" s="400">
        <v>16</v>
      </c>
      <c r="B23" s="197" t="str">
        <f>'teg detail'!D181</f>
        <v>TRANSPORDIKULUD</v>
      </c>
      <c r="C23" s="185">
        <f>'teg detail'!L188</f>
        <v>0</v>
      </c>
      <c r="D23" s="185">
        <f>'teg detail'!M188</f>
        <v>0</v>
      </c>
      <c r="E23" s="185">
        <f>'teg detail'!N188</f>
        <v>0</v>
      </c>
      <c r="F23" s="185">
        <f>'teg detail'!O188</f>
        <v>0</v>
      </c>
      <c r="G23" s="185">
        <f>'teg detail'!P188</f>
        <v>0</v>
      </c>
      <c r="H23" s="186">
        <f t="shared" si="0"/>
        <v>0</v>
      </c>
    </row>
    <row r="24" spans="1:8" ht="12.75">
      <c r="A24" s="400">
        <v>17</v>
      </c>
      <c r="B24" s="197" t="str">
        <f>'teg detail'!D190</f>
        <v>REISIKULU / MAJUTUS / PÄEVARAHA</v>
      </c>
      <c r="C24" s="185">
        <f>'teg detail'!L200</f>
        <v>0</v>
      </c>
      <c r="D24" s="185">
        <f>'teg detail'!M200</f>
        <v>0</v>
      </c>
      <c r="E24" s="185">
        <f>'teg detail'!N200</f>
        <v>0</v>
      </c>
      <c r="F24" s="185">
        <f>'teg detail'!O200</f>
        <v>0</v>
      </c>
      <c r="G24" s="185">
        <f>'teg detail'!P200</f>
        <v>0</v>
      </c>
      <c r="H24" s="186">
        <f t="shared" si="0"/>
        <v>0</v>
      </c>
    </row>
    <row r="25" spans="1:8" ht="12.75">
      <c r="A25" s="400">
        <v>18</v>
      </c>
      <c r="B25" s="197" t="str">
        <f>'teg detail'!D202</f>
        <v>MUU TOOTMISKULU</v>
      </c>
      <c r="C25" s="185">
        <f>'teg detail'!L209</f>
        <v>0</v>
      </c>
      <c r="D25" s="185">
        <f>'teg detail'!M209</f>
        <v>0</v>
      </c>
      <c r="E25" s="185">
        <f>'teg detail'!N209</f>
        <v>0</v>
      </c>
      <c r="F25" s="185">
        <f>'teg detail'!O209</f>
        <v>0</v>
      </c>
      <c r="G25" s="185">
        <f>'teg detail'!P209</f>
        <v>0</v>
      </c>
      <c r="H25" s="186">
        <f t="shared" si="0"/>
        <v>0</v>
      </c>
    </row>
    <row r="26" spans="1:8" ht="12.75">
      <c r="A26" s="400">
        <v>19</v>
      </c>
      <c r="B26" s="197" t="str">
        <f>'teg detail'!D211</f>
        <v>KINDLUSTUS</v>
      </c>
      <c r="C26" s="185">
        <f>'teg detail'!L216</f>
        <v>0</v>
      </c>
      <c r="D26" s="185">
        <f>'teg detail'!M216</f>
        <v>0</v>
      </c>
      <c r="E26" s="185">
        <f>'teg detail'!N216</f>
        <v>0</v>
      </c>
      <c r="F26" s="185">
        <f>'teg detail'!O216</f>
        <v>0</v>
      </c>
      <c r="G26" s="185">
        <f>'teg detail'!P216</f>
        <v>0</v>
      </c>
      <c r="H26" s="186">
        <f t="shared" si="0"/>
        <v>0</v>
      </c>
    </row>
    <row r="27" spans="1:8" ht="12.75">
      <c r="A27" s="400">
        <v>20</v>
      </c>
      <c r="B27" s="197" t="str">
        <f>'teg detail'!D218</f>
        <v>FINANTS / ÕIGUS</v>
      </c>
      <c r="C27" s="185">
        <f>'teg detail'!L224</f>
        <v>0</v>
      </c>
      <c r="D27" s="185">
        <f>'teg detail'!M224</f>
        <v>0</v>
      </c>
      <c r="E27" s="185">
        <f>'teg detail'!N224</f>
        <v>0</v>
      </c>
      <c r="F27" s="185">
        <f>'teg detail'!O224</f>
        <v>0</v>
      </c>
      <c r="G27" s="185">
        <f>'teg detail'!P224</f>
        <v>0</v>
      </c>
      <c r="H27" s="186">
        <f t="shared" si="0"/>
        <v>0</v>
      </c>
    </row>
    <row r="28" spans="1:8" ht="12.75">
      <c r="A28" s="400">
        <v>21</v>
      </c>
      <c r="B28" s="197" t="str">
        <f>'teg detail'!D226</f>
        <v>TURUNDUSKULU</v>
      </c>
      <c r="C28" s="185">
        <f>'teg detail'!L237</f>
        <v>0</v>
      </c>
      <c r="D28" s="185">
        <f>'teg detail'!M237</f>
        <v>0</v>
      </c>
      <c r="E28" s="185">
        <f>'teg detail'!N237</f>
        <v>0</v>
      </c>
      <c r="F28" s="185">
        <f>'teg detail'!O237</f>
        <v>0</v>
      </c>
      <c r="G28" s="185">
        <f>'teg detail'!P237</f>
        <v>0</v>
      </c>
      <c r="H28" s="186">
        <f t="shared" si="0"/>
        <v>0</v>
      </c>
    </row>
    <row r="29" spans="1:8" ht="12.75">
      <c r="A29" s="196"/>
      <c r="B29" s="199"/>
      <c r="C29" s="188"/>
      <c r="D29" s="188"/>
      <c r="E29" s="188"/>
      <c r="F29" s="188"/>
      <c r="G29" s="188"/>
      <c r="H29" s="186"/>
    </row>
    <row r="30" spans="1:8" ht="12.75">
      <c r="A30" s="195"/>
      <c r="B30" s="200" t="s">
        <v>118</v>
      </c>
      <c r="C30" s="187">
        <f>'teg detail'!L239</f>
        <v>0</v>
      </c>
      <c r="D30" s="187">
        <f>'teg detail'!M239</f>
        <v>0</v>
      </c>
      <c r="E30" s="187">
        <f>'teg detail'!N239</f>
        <v>0</v>
      </c>
      <c r="F30" s="187">
        <f>'teg detail'!O239</f>
        <v>0</v>
      </c>
      <c r="G30" s="187">
        <f>'teg detail'!P239</f>
        <v>0</v>
      </c>
      <c r="H30" s="184">
        <f>SUM(H8:H29)</f>
        <v>0</v>
      </c>
    </row>
    <row r="31" spans="1:8" ht="12.75">
      <c r="A31" s="196"/>
      <c r="B31" s="199"/>
      <c r="C31" s="188"/>
      <c r="D31" s="188"/>
      <c r="E31" s="188"/>
      <c r="F31" s="188"/>
      <c r="G31" s="188"/>
      <c r="H31" s="186"/>
    </row>
    <row r="32" spans="1:8" ht="12.75">
      <c r="A32" s="196"/>
      <c r="B32" s="406" t="str">
        <f>'teg detail'!D241</f>
        <v>ÜLDKULUD</v>
      </c>
      <c r="C32" s="185">
        <f>'teg detail'!L241</f>
        <v>0</v>
      </c>
      <c r="D32" s="185">
        <f>'teg detail'!M241</f>
        <v>0</v>
      </c>
      <c r="E32" s="185">
        <f>'teg detail'!N241</f>
        <v>0</v>
      </c>
      <c r="F32" s="185">
        <f>'teg detail'!O241</f>
        <v>0</v>
      </c>
      <c r="G32" s="185">
        <f>'teg detail'!P241</f>
        <v>0</v>
      </c>
      <c r="H32" s="186">
        <f>SUM(C32:G32)</f>
        <v>0</v>
      </c>
    </row>
    <row r="33" spans="1:8" ht="12.75">
      <c r="A33" s="196"/>
      <c r="B33" s="197" t="str">
        <f>'teg detail'!D243</f>
        <v>ETTENÄGEMATUD KULUD</v>
      </c>
      <c r="C33" s="185">
        <f>'teg detail'!L243</f>
        <v>0</v>
      </c>
      <c r="D33" s="185">
        <f>'teg detail'!M243</f>
        <v>0</v>
      </c>
      <c r="E33" s="185">
        <f>'teg detail'!N243</f>
        <v>0</v>
      </c>
      <c r="F33" s="185">
        <f>'teg detail'!O243</f>
        <v>0</v>
      </c>
      <c r="G33" s="185">
        <f>'teg detail'!P243</f>
        <v>0</v>
      </c>
      <c r="H33" s="186">
        <f>SUM(C33:G33)</f>
        <v>0</v>
      </c>
    </row>
    <row r="34" spans="1:8" ht="12.75">
      <c r="A34" s="196"/>
      <c r="B34" s="197" t="str">
        <f>'teg detail'!D245</f>
        <v>TOOTMISTASU</v>
      </c>
      <c r="C34" s="185">
        <f>'teg detail'!L245</f>
        <v>0</v>
      </c>
      <c r="D34" s="185">
        <f>'teg detail'!M245</f>
        <v>0</v>
      </c>
      <c r="E34" s="185">
        <f>'teg detail'!N245</f>
        <v>0</v>
      </c>
      <c r="F34" s="185">
        <f>'teg detail'!O245</f>
        <v>0</v>
      </c>
      <c r="G34" s="185">
        <f>'teg detail'!P245</f>
        <v>0</v>
      </c>
      <c r="H34" s="186">
        <f>SUM(C34:G34)</f>
        <v>0</v>
      </c>
    </row>
    <row r="35" spans="1:8" ht="12.75">
      <c r="A35" s="195"/>
      <c r="B35" s="201"/>
      <c r="C35" s="189"/>
      <c r="D35" s="189"/>
      <c r="E35" s="189"/>
      <c r="F35" s="189"/>
      <c r="G35" s="189"/>
      <c r="H35" s="184"/>
    </row>
    <row r="36" spans="1:9" ht="13.5" thickBot="1">
      <c r="A36" s="463"/>
      <c r="B36" s="464" t="s">
        <v>171</v>
      </c>
      <c r="C36" s="421">
        <f>C30+C32+C33+C34</f>
        <v>0</v>
      </c>
      <c r="D36" s="421">
        <f>D30+D32+D33+D34</f>
        <v>0</v>
      </c>
      <c r="E36" s="421">
        <f>E30+E32+E33+E34</f>
        <v>0</v>
      </c>
      <c r="F36" s="421">
        <f>F30+F32+F33+F34</f>
        <v>0</v>
      </c>
      <c r="G36" s="421">
        <f>G30+G32+G33+G34</f>
        <v>0</v>
      </c>
      <c r="H36" s="421">
        <f>SUM(C36:G36)</f>
        <v>0</v>
      </c>
      <c r="I36" s="42"/>
    </row>
    <row r="37" spans="1:8" ht="18" customHeight="1" thickTop="1">
      <c r="A37" s="25"/>
      <c r="B37" s="26"/>
      <c r="C37" s="27"/>
      <c r="D37" s="27"/>
      <c r="E37" s="27"/>
      <c r="F37" s="27"/>
      <c r="G37" s="27"/>
      <c r="H37" s="41"/>
    </row>
    <row r="38" spans="1:8" ht="12.75">
      <c r="A38" s="465" t="s">
        <v>179</v>
      </c>
      <c r="B38" s="466" t="s">
        <v>170</v>
      </c>
      <c r="C38" s="467"/>
      <c r="D38" s="467"/>
      <c r="E38" s="467"/>
      <c r="F38" s="467"/>
      <c r="G38" s="467"/>
      <c r="H38" s="468" t="s">
        <v>297</v>
      </c>
    </row>
    <row r="39" spans="1:8" ht="12.75">
      <c r="A39" s="399">
        <v>1</v>
      </c>
      <c r="B39" s="190" t="s">
        <v>304</v>
      </c>
      <c r="C39" s="496">
        <f>'ea rahavoog'!C39</f>
        <v>0</v>
      </c>
      <c r="D39" s="276"/>
      <c r="E39" s="276"/>
      <c r="F39" s="276"/>
      <c r="G39" s="276"/>
      <c r="H39" s="182">
        <f aca="true" t="shared" si="1" ref="H39:H48">SUM(C39:G39)</f>
        <v>0</v>
      </c>
    </row>
    <row r="40" spans="1:8" ht="12.75">
      <c r="A40" s="399">
        <v>2</v>
      </c>
      <c r="B40" s="190" t="s">
        <v>193</v>
      </c>
      <c r="C40" s="496">
        <f>'ea rahavoog'!C40</f>
        <v>0</v>
      </c>
      <c r="D40" s="276"/>
      <c r="E40" s="276"/>
      <c r="F40" s="276"/>
      <c r="G40" s="276"/>
      <c r="H40" s="182">
        <f t="shared" si="1"/>
        <v>0</v>
      </c>
    </row>
    <row r="41" spans="1:8" ht="12.75">
      <c r="A41" s="399">
        <v>3</v>
      </c>
      <c r="B41" s="190" t="s">
        <v>344</v>
      </c>
      <c r="C41" s="496">
        <f>'ea rahavoog'!C41</f>
        <v>0</v>
      </c>
      <c r="D41" s="276"/>
      <c r="E41" s="276"/>
      <c r="F41" s="276"/>
      <c r="G41" s="276"/>
      <c r="H41" s="182">
        <f t="shared" si="1"/>
        <v>0</v>
      </c>
    </row>
    <row r="42" spans="1:8" ht="12.75">
      <c r="A42" s="399">
        <v>4</v>
      </c>
      <c r="B42" s="190" t="s">
        <v>345</v>
      </c>
      <c r="C42" s="496">
        <f>'ea rahavoog'!C42</f>
        <v>0</v>
      </c>
      <c r="D42" s="276"/>
      <c r="E42" s="276"/>
      <c r="F42" s="276"/>
      <c r="G42" s="276"/>
      <c r="H42" s="182">
        <f t="shared" si="1"/>
        <v>0</v>
      </c>
    </row>
    <row r="43" spans="1:8" ht="12.75">
      <c r="A43" s="399">
        <v>5</v>
      </c>
      <c r="B43" s="190" t="s">
        <v>346</v>
      </c>
      <c r="C43" s="496">
        <f>'ea rahavoog'!C43</f>
        <v>0</v>
      </c>
      <c r="D43" s="276"/>
      <c r="E43" s="276"/>
      <c r="F43" s="276"/>
      <c r="G43" s="276"/>
      <c r="H43" s="182">
        <f t="shared" si="1"/>
        <v>0</v>
      </c>
    </row>
    <row r="44" spans="1:8" ht="12.75">
      <c r="A44" s="399">
        <v>6</v>
      </c>
      <c r="B44" s="190" t="s">
        <v>347</v>
      </c>
      <c r="C44" s="496">
        <f>'ea rahavoog'!C44</f>
        <v>0</v>
      </c>
      <c r="D44" s="276"/>
      <c r="E44" s="276"/>
      <c r="F44" s="276"/>
      <c r="G44" s="276"/>
      <c r="H44" s="182">
        <f t="shared" si="1"/>
        <v>0</v>
      </c>
    </row>
    <row r="45" spans="1:8" ht="12.75">
      <c r="A45" s="399">
        <v>7</v>
      </c>
      <c r="B45" s="190" t="s">
        <v>348</v>
      </c>
      <c r="C45" s="496">
        <f>'ea rahavoog'!C45</f>
        <v>0</v>
      </c>
      <c r="D45" s="276"/>
      <c r="E45" s="276"/>
      <c r="F45" s="276"/>
      <c r="G45" s="276"/>
      <c r="H45" s="182">
        <f t="shared" si="1"/>
        <v>0</v>
      </c>
    </row>
    <row r="46" spans="1:8" ht="12.75">
      <c r="A46" s="399">
        <v>8</v>
      </c>
      <c r="B46" s="190" t="s">
        <v>349</v>
      </c>
      <c r="C46" s="496">
        <f>'ea rahavoog'!C46</f>
        <v>0</v>
      </c>
      <c r="D46" s="276"/>
      <c r="E46" s="276"/>
      <c r="F46" s="276"/>
      <c r="G46" s="276"/>
      <c r="H46" s="182">
        <f t="shared" si="1"/>
        <v>0</v>
      </c>
    </row>
    <row r="47" spans="1:8" ht="12.75">
      <c r="A47" s="399">
        <v>9</v>
      </c>
      <c r="B47" s="190" t="s">
        <v>350</v>
      </c>
      <c r="C47" s="496">
        <f>'ea rahavoog'!C47</f>
        <v>0</v>
      </c>
      <c r="D47" s="276"/>
      <c r="E47" s="276"/>
      <c r="F47" s="276"/>
      <c r="G47" s="276"/>
      <c r="H47" s="182">
        <f t="shared" si="1"/>
        <v>0</v>
      </c>
    </row>
    <row r="48" spans="1:8" ht="12.75">
      <c r="A48" s="399">
        <v>10</v>
      </c>
      <c r="B48" s="190" t="s">
        <v>194</v>
      </c>
      <c r="C48" s="496">
        <f>'ea rahavoog'!C48</f>
        <v>0</v>
      </c>
      <c r="D48" s="276"/>
      <c r="E48" s="276"/>
      <c r="F48" s="276"/>
      <c r="G48" s="276"/>
      <c r="H48" s="182">
        <f t="shared" si="1"/>
        <v>0</v>
      </c>
    </row>
    <row r="49" spans="1:10" ht="12.75">
      <c r="A49" s="469"/>
      <c r="B49" s="470" t="s">
        <v>269</v>
      </c>
      <c r="C49" s="471">
        <f aca="true" t="shared" si="2" ref="C49:H49">SUM(C39:C48)</f>
        <v>0</v>
      </c>
      <c r="D49" s="471">
        <f t="shared" si="2"/>
        <v>0</v>
      </c>
      <c r="E49" s="471">
        <f t="shared" si="2"/>
        <v>0</v>
      </c>
      <c r="F49" s="471">
        <f t="shared" si="2"/>
        <v>0</v>
      </c>
      <c r="G49" s="471">
        <f t="shared" si="2"/>
        <v>0</v>
      </c>
      <c r="H49" s="434">
        <f t="shared" si="2"/>
        <v>0</v>
      </c>
      <c r="I49" s="42"/>
      <c r="J49" s="42"/>
    </row>
    <row r="50" spans="1:8" s="32" customFormat="1" ht="12.75">
      <c r="A50" s="33"/>
      <c r="B50" s="191"/>
      <c r="C50" s="192"/>
      <c r="D50" s="192"/>
      <c r="E50" s="192"/>
      <c r="F50" s="192"/>
      <c r="G50" s="192"/>
      <c r="H50" s="193"/>
    </row>
    <row r="51" spans="1:9" ht="12.75">
      <c r="A51" s="469"/>
      <c r="B51" s="472" t="s">
        <v>252</v>
      </c>
      <c r="C51" s="473">
        <f aca="true" t="shared" si="3" ref="C51:H51">C49-C36</f>
        <v>0</v>
      </c>
      <c r="D51" s="473">
        <f t="shared" si="3"/>
        <v>0</v>
      </c>
      <c r="E51" s="473">
        <f t="shared" si="3"/>
        <v>0</v>
      </c>
      <c r="F51" s="473">
        <f t="shared" si="3"/>
        <v>0</v>
      </c>
      <c r="G51" s="473">
        <f t="shared" si="3"/>
        <v>0</v>
      </c>
      <c r="H51" s="474">
        <f t="shared" si="3"/>
        <v>0</v>
      </c>
      <c r="I51" s="42"/>
    </row>
    <row r="52" spans="1:8" ht="12.75">
      <c r="A52" s="469"/>
      <c r="B52" s="472" t="s">
        <v>253</v>
      </c>
      <c r="C52" s="473">
        <f>C51</f>
        <v>0</v>
      </c>
      <c r="D52" s="473">
        <f>C52+D51</f>
        <v>0</v>
      </c>
      <c r="E52" s="473">
        <f>D52+E51</f>
        <v>0</v>
      </c>
      <c r="F52" s="473">
        <f>E52+F51</f>
        <v>0</v>
      </c>
      <c r="G52" s="473">
        <f>F52+G51</f>
        <v>0</v>
      </c>
      <c r="H52" s="475">
        <f>G52+H51</f>
        <v>0</v>
      </c>
    </row>
    <row r="53" spans="1:8" s="32" customFormat="1" ht="9.75">
      <c r="A53" s="33"/>
      <c r="B53" s="142"/>
      <c r="C53" s="143"/>
      <c r="D53" s="143"/>
      <c r="E53" s="143"/>
      <c r="F53" s="143"/>
      <c r="G53" s="143"/>
      <c r="H53" s="144"/>
    </row>
    <row r="54" spans="1:8" s="49" customFormat="1" ht="11.25">
      <c r="A54" s="48"/>
      <c r="B54" s="142"/>
      <c r="C54" s="143"/>
      <c r="D54" s="143"/>
      <c r="E54" s="143"/>
      <c r="F54" s="143"/>
      <c r="G54" s="143"/>
      <c r="H54" s="144"/>
    </row>
    <row r="55" spans="1:8" s="49" customFormat="1" ht="18" customHeight="1">
      <c r="A55" s="48"/>
      <c r="B55" s="194" t="s">
        <v>174</v>
      </c>
      <c r="C55" s="145"/>
      <c r="D55" s="145"/>
      <c r="E55" s="146"/>
      <c r="F55" s="146"/>
      <c r="G55" s="146"/>
      <c r="H55" s="147"/>
    </row>
    <row r="56" spans="2:8" ht="12.75">
      <c r="B56" s="194"/>
      <c r="C56" s="146"/>
      <c r="D56" s="146"/>
      <c r="E56" s="146"/>
      <c r="F56" s="146"/>
      <c r="G56" s="146"/>
      <c r="H56" s="147"/>
    </row>
    <row r="57" spans="2:8" ht="18" customHeight="1">
      <c r="B57" s="194" t="s">
        <v>264</v>
      </c>
      <c r="C57" s="145"/>
      <c r="D57" s="145"/>
      <c r="E57" s="146"/>
      <c r="F57" s="146"/>
      <c r="G57" s="146"/>
      <c r="H57" s="147"/>
    </row>
  </sheetData>
  <sheetProtection sheet="1" formatCells="0" formatColumns="0" formatRows="0" selectLockedCells="1"/>
  <mergeCells count="2">
    <mergeCell ref="A5:A6"/>
    <mergeCell ref="B5:B6"/>
  </mergeCells>
  <printOptions/>
  <pageMargins left="1.299212598425197" right="0.4330708661417323" top="0.984251968503937" bottom="0.984251968503937" header="0.5118110236220472" footer="0.5118110236220472"/>
  <pageSetup fitToHeight="1" fitToWidth="1" horizontalDpi="1200" verticalDpi="12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Kodu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Riho Västrik</dc:creator>
  <cp:keywords/>
  <dc:description/>
  <cp:lastModifiedBy>Endel</cp:lastModifiedBy>
  <cp:lastPrinted>2014-02-17T11:17:34Z</cp:lastPrinted>
  <dcterms:created xsi:type="dcterms:W3CDTF">2001-10-02T03:48:51Z</dcterms:created>
  <dcterms:modified xsi:type="dcterms:W3CDTF">2017-12-08T13:51:17Z</dcterms:modified>
  <cp:category/>
  <cp:version/>
  <cp:contentType/>
  <cp:contentStatus/>
</cp:coreProperties>
</file>