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12090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detail'!$A$1:$J$242</definedName>
    <definedName name="Prindiala" localSheetId="3">'ea rahavoog'!$A$1:$H$58</definedName>
    <definedName name="Prindiala" localSheetId="1">'ea üld'!$A$1:$H$63</definedName>
    <definedName name="Prindiala" localSheetId="5">'teg detail'!$A$1:$S$241</definedName>
    <definedName name="Prindiala" localSheetId="6">'teg rahavoog'!$A$1:$H$57</definedName>
    <definedName name="Prindiala" localSheetId="4">'teg üld'!$A$1:$H$63</definedName>
    <definedName name="Prindiala" localSheetId="0">'võrdlev'!$A$1:$H$63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<sst xmlns="http://schemas.openxmlformats.org/spreadsheetml/2006/main" count="1012" uniqueCount="379">
  <si>
    <t>SOCIAL TAX</t>
  </si>
  <si>
    <t>FILMING EQUIPMENT</t>
  </si>
  <si>
    <t>FACILITY PACKAGES</t>
  </si>
  <si>
    <t>FILM/TAPE STOCK</t>
  </si>
  <si>
    <t>LABORATORY</t>
  </si>
  <si>
    <t>PICTURE/SOUND POST-PRODUCTION</t>
  </si>
  <si>
    <t>MUSIC</t>
  </si>
  <si>
    <t>GRAPHICS</t>
  </si>
  <si>
    <t>OTHER PRODUCTION COSTS</t>
  </si>
  <si>
    <t>ADVERTISING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</si>
  <si>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</si>
  <si>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</si>
  <si>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</si>
  <si>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</si>
  <si>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</si>
  <si>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</si>
  <si>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</si>
  <si>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</si>
  <si>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</si>
  <si>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</si>
  <si>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</si>
  <si>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</si>
  <si>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</si>
  <si>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>PHOTOGRAPHER</t>
  </si>
  <si>
    <t>EDITOR</t>
  </si>
  <si>
    <t xml:space="preserve">TOTAL FOR FILM CREW </t>
  </si>
  <si>
    <t>(mark with X if social tax has to be paid)</t>
  </si>
  <si>
    <t>(for those who are market with X)</t>
  </si>
  <si>
    <t>TOTAL FOR SOCIAL TAX</t>
  </si>
  <si>
    <t>COSTS FOR LOCATION</t>
  </si>
  <si>
    <t>SPECIAL TECHNICS ON LOCATION</t>
  </si>
  <si>
    <t>PERMITS AND TAXES</t>
  </si>
  <si>
    <t>OTHER COSTS</t>
  </si>
  <si>
    <t>BetacamSX set</t>
  </si>
  <si>
    <t>ADDITIONAL EQUIPM.</t>
  </si>
  <si>
    <t xml:space="preserve"> Dedolight set</t>
  </si>
  <si>
    <t>akku light</t>
  </si>
  <si>
    <t>shot-gun microphone</t>
  </si>
  <si>
    <t>DAT recorder with TC support</t>
  </si>
  <si>
    <t>COMMUNICATION TECH.</t>
  </si>
  <si>
    <t>TOTAL FOR FILMING EQUIPMENT</t>
  </si>
  <si>
    <t>CAMERA EQUIPMENT + CREW</t>
  </si>
  <si>
    <t>SOUND EQUIPMENT+CREW</t>
  </si>
  <si>
    <t>OTHERS</t>
  </si>
  <si>
    <t>TOTAL FOR PACKAGES</t>
  </si>
  <si>
    <t>FILM</t>
  </si>
  <si>
    <t xml:space="preserve">VIDEO TAPES </t>
  </si>
  <si>
    <t>BCT-30MA</t>
  </si>
  <si>
    <t>OTHER MATERIALS</t>
  </si>
  <si>
    <t>TOTAL FOR FILM/TAPE STOCK</t>
  </si>
  <si>
    <t>NEGATIVE DEVELOPING</t>
  </si>
  <si>
    <t>SPECIAL EFFECTS</t>
  </si>
  <si>
    <t>TOTAL FOR LABORATORY</t>
  </si>
  <si>
    <t>SOUND EFFECTS</t>
  </si>
  <si>
    <t>PROJECTION</t>
  </si>
  <si>
    <t xml:space="preserve">OTHER </t>
  </si>
  <si>
    <t>OFF-LINE EDITING</t>
  </si>
  <si>
    <t>AVID MCXPRESS</t>
  </si>
  <si>
    <t>AVID MC1000</t>
  </si>
  <si>
    <t>ON-LINE EDITING</t>
  </si>
  <si>
    <t>DUBBING/NARRATION</t>
  </si>
  <si>
    <t>3 languages (LAT, EST, ENG) x 8 hour.</t>
  </si>
  <si>
    <t>colour correction AVID MC1000</t>
  </si>
  <si>
    <t>AVID - Betacam SP</t>
  </si>
  <si>
    <t xml:space="preserve">OTHER EXPENCES </t>
  </si>
  <si>
    <t>Betacam SP - VHS copy</t>
  </si>
  <si>
    <t>TOTAL FOR PICTURE/SOUND POST-PRODUCTION</t>
  </si>
  <si>
    <t>COMPOSER</t>
  </si>
  <si>
    <t>including recording and rights</t>
  </si>
  <si>
    <t>PERFORMANCE / RECORDING</t>
  </si>
  <si>
    <t>MUSICIANS</t>
  </si>
  <si>
    <t>RENT OF THE STUDIO</t>
  </si>
  <si>
    <t>RENT OF THE SPECIAL TECHNICS</t>
  </si>
  <si>
    <t>folley artist</t>
  </si>
  <si>
    <t>TOTAL FOR MUSIC</t>
  </si>
  <si>
    <t>TOTAL FOR GRAPHICS</t>
  </si>
  <si>
    <t>ARCHIVE MATERIALS</t>
  </si>
  <si>
    <t>PHOTOARCHIVE</t>
  </si>
  <si>
    <t>TOTAL FOR ARCHIVE MATERIALS</t>
  </si>
  <si>
    <t>TRANSPORT / TRAVEL</t>
  </si>
  <si>
    <t>RENT OF THE CAR</t>
  </si>
  <si>
    <t>FUEL</t>
  </si>
  <si>
    <t>TICKETS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</si>
  <si>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</si>
  <si>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</si>
  <si>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</si>
  <si>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</si>
  <si>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</si>
  <si>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</si>
  <si>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TRANSLATION</t>
  </si>
  <si>
    <t>TC LISTS</t>
  </si>
  <si>
    <t>TOTAL FOR OTHER PRODUCTION COSTS</t>
  </si>
  <si>
    <t>INSURANCE / FINANCES / LEGAL</t>
  </si>
  <si>
    <t>HEALTH INSURANCE</t>
  </si>
  <si>
    <t>INSURANCE OF EQUIPMENT</t>
  </si>
  <si>
    <t>BANK SERVICES/ PER CENTS</t>
  </si>
  <si>
    <t>LEGAL SERVICES</t>
  </si>
  <si>
    <t>TOTAL FOR INSURANCE/ FINANCES/ LEGAL</t>
  </si>
  <si>
    <t>MATERIALS FOR THE PRESS</t>
  </si>
  <si>
    <t>PUBLIC RELATIONS</t>
  </si>
  <si>
    <t>PRESENTATIONS</t>
  </si>
  <si>
    <t>TOTAL FOR ADVERTISING</t>
  </si>
  <si>
    <t xml:space="preserve">PRODUCER </t>
  </si>
  <si>
    <t xml:space="preserve">COPRODUCER </t>
  </si>
  <si>
    <t>PRODUTSENT</t>
  </si>
  <si>
    <t>KAASPRODUTSENT</t>
  </si>
  <si>
    <t>MUUD</t>
  </si>
  <si>
    <t>PRODUTSENT/REZHISSÖÖR KOKKU</t>
  </si>
  <si>
    <t>(x märgitud ridadelt arvestatakse sots.maks)</t>
  </si>
  <si>
    <t>RAAMATUPIDAJA</t>
  </si>
  <si>
    <t>OPERAATORI ASSISTENT</t>
  </si>
  <si>
    <t>FOTOGRAAF</t>
  </si>
  <si>
    <t>MONTEERIJA</t>
  </si>
  <si>
    <t>(x märgitud summadelt)</t>
  </si>
  <si>
    <t>SOTSIAALMAKS KOKKU</t>
  </si>
  <si>
    <t>KOKKU</t>
  </si>
  <si>
    <t>VÕTTEPAIKADE ÜÜR</t>
  </si>
  <si>
    <t>LOAD/MAKSUD</t>
  </si>
  <si>
    <t>MUUD KULUD</t>
  </si>
  <si>
    <t>VÕTTETEHNIKA</t>
  </si>
  <si>
    <t>VALGUSTEHNIKA</t>
  </si>
  <si>
    <t>SIDETEHNIKA</t>
  </si>
  <si>
    <t>ERITEHNIKA</t>
  </si>
  <si>
    <t>VÕTTETEHNIKA KOKKU</t>
  </si>
  <si>
    <t>KAAMERAGRUPP</t>
  </si>
  <si>
    <t>HELIGRUPP</t>
  </si>
  <si>
    <t>VALGUSGRUPP</t>
  </si>
  <si>
    <t>JÄRELTÖÖTLUS</t>
  </si>
  <si>
    <t>ERIEFEKTID</t>
  </si>
  <si>
    <t>ESITAJAD</t>
  </si>
  <si>
    <t>INSTRUMENTIDE RENT</t>
  </si>
  <si>
    <t>MUUSIKA</t>
  </si>
  <si>
    <t>MUUSIKA KOKKU</t>
  </si>
  <si>
    <t>GRAAFIKA KOKKU</t>
  </si>
  <si>
    <t>UURINGUD</t>
  </si>
  <si>
    <t>AUTORENT</t>
  </si>
  <si>
    <t>KÜTUS</t>
  </si>
  <si>
    <t>VIISAD JA KUTSED</t>
  </si>
  <si>
    <t>TRANSPORDI JA REISIKULUD KOKKU</t>
  </si>
  <si>
    <t>TEHNIKAKINDLUSTUS</t>
  </si>
  <si>
    <t>AUDIT</t>
  </si>
  <si>
    <t>TÕLKED</t>
  </si>
  <si>
    <t>ESITLUSED</t>
  </si>
  <si>
    <t>Unit/ühik</t>
  </si>
  <si>
    <t>Qty / kogus</t>
  </si>
  <si>
    <t>Cost/ hind</t>
  </si>
  <si>
    <t>Amount/ summa</t>
  </si>
  <si>
    <t>Unit/ ühik</t>
  </si>
  <si>
    <t>JÄRELTÖÖTLUS KOKKU</t>
  </si>
  <si>
    <t>TOITLUSTAMINE</t>
  </si>
  <si>
    <t>DETAILED</t>
  </si>
  <si>
    <t>monitor</t>
  </si>
  <si>
    <t>VHS COPYS</t>
  </si>
  <si>
    <t>FILMI NIMI</t>
  </si>
  <si>
    <t>Esilinastus:</t>
  </si>
  <si>
    <t>Produtsent:</t>
  </si>
  <si>
    <t>Rezhissöör:</t>
  </si>
  <si>
    <t>Arendusperiood:</t>
  </si>
  <si>
    <t>Eelarve koostaja:</t>
  </si>
  <si>
    <t>Kulugrupp</t>
  </si>
  <si>
    <t>ETTENÄGEMATUD KULUD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</si>
  <si>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</si>
  <si>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</si>
  <si>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</si>
  <si>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</si>
  <si>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</si>
  <si>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</si>
  <si>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</si>
  <si>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periood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</si>
  <si>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</si>
  <si>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</si>
  <si>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</si>
  <si>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</si>
  <si>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</si>
  <si>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</si>
  <si>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</si>
  <si>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</si>
  <si>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</si>
  <si>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</si>
  <si>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SOTSIAALMAKS</t>
  </si>
  <si>
    <t>VÕTTEPAIKADE KULU</t>
  </si>
  <si>
    <t>TEHNILISTE TEENUSTE PAKETID</t>
  </si>
  <si>
    <t>MATERJAL</t>
  </si>
  <si>
    <t>LABOR</t>
  </si>
  <si>
    <t>ARHIIVIMATERJAL</t>
  </si>
  <si>
    <t>MUU TOOTMISKULU</t>
  </si>
  <si>
    <t>TURUNDUSKULU</t>
  </si>
  <si>
    <t>Finantseerijad</t>
  </si>
  <si>
    <t>KULTUURKAPITAL</t>
  </si>
  <si>
    <t>FILMITOOTMISETTEVÕTTE OMAPANUS</t>
  </si>
  <si>
    <t>EXECUTIVE PRODUCER</t>
  </si>
  <si>
    <t>TEGEVPRODUTSENT</t>
  </si>
  <si>
    <t xml:space="preserve">PRODUCTION MANAGER </t>
  </si>
  <si>
    <t xml:space="preserve"> TOOTMISJUHT</t>
  </si>
  <si>
    <t>TECHNICAL STAFF</t>
  </si>
  <si>
    <t>GAFFER</t>
  </si>
  <si>
    <t>VALGUSMEISTER</t>
  </si>
  <si>
    <t>FILMIGRUPP KOKKU</t>
  </si>
  <si>
    <t>LOCATION EXPENCES</t>
  </si>
  <si>
    <t>SPECIAL SERVICES/ SECURITY</t>
  </si>
  <si>
    <t>ERITEENUSED/ VALVE</t>
  </si>
  <si>
    <t>TOTAL FOR LOCATION EXPENCES</t>
  </si>
  <si>
    <t xml:space="preserve">CAMERA EQUIOPM. / TRIPOD </t>
  </si>
  <si>
    <t>LIGHTING EQUIPM.</t>
  </si>
  <si>
    <t>SPECIAL EQUIPM.</t>
  </si>
  <si>
    <t>TEHNILISTE TEENUSTE PAKETID KOKKU</t>
  </si>
  <si>
    <t>CUTTING ROOM/ FACILITIES</t>
  </si>
  <si>
    <t>SOUND SYNCHRONISATION</t>
  </si>
  <si>
    <t>LÄBIVAATUSSAAL</t>
  </si>
  <si>
    <t>DOLBY LICENCE</t>
  </si>
  <si>
    <t>VÕTTEPAIKADE KULU KOKKU</t>
  </si>
  <si>
    <t>FILMILINT</t>
  </si>
  <si>
    <t>MATRJAL KOKKU</t>
  </si>
  <si>
    <t>MUU MATERJAL</t>
  </si>
  <si>
    <t>LABOR KOKKU</t>
  </si>
  <si>
    <t>ARHIIVIMATERJAL KOKKU</t>
  </si>
  <si>
    <t>JURIIDILINE TEENUS</t>
  </si>
  <si>
    <t>PANGA TEENUSTASU/ FINANTSKULU</t>
  </si>
  <si>
    <t>SUBTIITRID</t>
  </si>
  <si>
    <t>TURUNDUSKULU KOKKU</t>
  </si>
  <si>
    <t>SELGITUS</t>
  </si>
  <si>
    <t>KINDLUSTUS/ FINANTS/ ÕIGUS KOKKU</t>
  </si>
  <si>
    <t>MUU TOOTMISKULU KOKKU</t>
  </si>
  <si>
    <t>Eelarve</t>
  </si>
  <si>
    <t>Tegelik</t>
  </si>
  <si>
    <t>Rahavoogude ajakava</t>
  </si>
  <si>
    <t>SCRIPT/ RIGHTS</t>
  </si>
  <si>
    <t>TOTAL FOR SCRIPT/ RIGHTS</t>
  </si>
  <si>
    <t>TOOTMISASSISTENT</t>
  </si>
  <si>
    <t>BOOK- KEEPER</t>
  </si>
  <si>
    <t>ASSISTANT DIRECTOR</t>
  </si>
  <si>
    <t>CINEMATOGRAPHER</t>
  </si>
  <si>
    <t>CHAPTER Nr.1</t>
  </si>
  <si>
    <t>Steadycam</t>
  </si>
  <si>
    <t>COMPUTER TOOLS  (DISC, CD,ZIPdr.  etc...)</t>
  </si>
  <si>
    <t>SOUND COPYING</t>
  </si>
  <si>
    <t>SOUND DESIGN</t>
  </si>
  <si>
    <t>SALVESTUS</t>
  </si>
  <si>
    <t>SUBTITLES</t>
  </si>
  <si>
    <t xml:space="preserve">RESEARCH         </t>
  </si>
  <si>
    <t>SUHTEKORRALDUS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</si>
  <si>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</si>
  <si>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</si>
  <si>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</si>
  <si>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</si>
  <si>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</si>
  <si>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</si>
  <si>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</si>
  <si>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PRODUTSENT / REZHISSÖÖR</t>
  </si>
  <si>
    <t>TIITRID / GRAAFIKA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</si>
  <si>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</si>
  <si>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</si>
  <si>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</si>
  <si>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</si>
  <si>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</si>
  <si>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</si>
  <si>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</si>
  <si>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VALGUSTAJA</t>
  </si>
  <si>
    <t>DUBLEERIMINE / DIKTOR</t>
  </si>
  <si>
    <t>Filmitootja aadress:</t>
  </si>
  <si>
    <t>Telefon,  e-mail:</t>
  </si>
  <si>
    <t>TULUD KOKKU</t>
  </si>
  <si>
    <t>Kontroll:</t>
  </si>
  <si>
    <t xml:space="preserve">Operaator: </t>
  </si>
  <si>
    <t>aruande kp</t>
  </si>
  <si>
    <t>Tegelikud rahavood</t>
  </si>
  <si>
    <t>TEGELIKUD KULUD KOKKU</t>
  </si>
  <si>
    <t>Hälbe</t>
  </si>
  <si>
    <t>EELARVE KULUGRUPP</t>
  </si>
  <si>
    <t>NÄITLEJAD / CASTING</t>
  </si>
  <si>
    <t>PROOVISAALI RENT</t>
  </si>
  <si>
    <t>NÄITLEJAD / CASTING KOKKU</t>
  </si>
  <si>
    <t>GRIP</t>
  </si>
  <si>
    <t>MUU TEHNILINE KOOSSEIS</t>
  </si>
  <si>
    <t>OPERAATOR (DoP)</t>
  </si>
  <si>
    <t>MAKSUSTATAVAD SUMMAD PTK 1 - 4</t>
  </si>
  <si>
    <t>LAVASTUSKULUD</t>
  </si>
  <si>
    <t>LAVASTUSKULUD KOKKU</t>
  </si>
  <si>
    <t>GRIPITEHNIKA</t>
  </si>
  <si>
    <t>VALGUSTARVIKUD: FILTIRD JMS</t>
  </si>
  <si>
    <t>KINDLUSTUS</t>
  </si>
  <si>
    <t>KINDLUSTUS KOKKU</t>
  </si>
  <si>
    <t>FINANTS / ÕIGUS</t>
  </si>
  <si>
    <t>FINANTS/ ÕIGUS KOKKU</t>
  </si>
  <si>
    <t>TOOTMISTASU</t>
  </si>
  <si>
    <t>Aruande koostaja:</t>
  </si>
  <si>
    <t>EUR</t>
  </si>
  <si>
    <t>kokku €</t>
  </si>
  <si>
    <t>Summa €</t>
  </si>
  <si>
    <t>summa €</t>
  </si>
  <si>
    <t>ÜLDKULUD</t>
  </si>
  <si>
    <t>REžISSÖÖR (töö)</t>
  </si>
  <si>
    <t xml:space="preserve">Ettenägematudkulud kuni 5% </t>
  </si>
  <si>
    <t>EESTI FILMI INSTITUUT</t>
  </si>
  <si>
    <t>FILMIGA SEOTUD LABORITÖÖD</t>
  </si>
  <si>
    <t>Tootm etap</t>
  </si>
  <si>
    <t>CASTING, AGENTUURITASUD</t>
  </si>
  <si>
    <t>daatum</t>
  </si>
  <si>
    <t>TURUNDUSMATERJALID</t>
  </si>
  <si>
    <t>PRODUTSENT / REŽISSÖÖR</t>
  </si>
  <si>
    <t>PROOVITEHNIKA RENT</t>
  </si>
  <si>
    <t>HELIOPERAATOR</t>
  </si>
  <si>
    <t>POOMIMEES</t>
  </si>
  <si>
    <t>LISA KAAMERATEHNIKA</t>
  </si>
  <si>
    <t>HELITEHNIKA KOMPLEKT</t>
  </si>
  <si>
    <t>GRIPIGRUPP</t>
  </si>
  <si>
    <t>VÕTTETEHNILISTE TEENUSTE PAKETID</t>
  </si>
  <si>
    <t>VÕTTETEHNILISTE TEENUSTE PAKETID KOKKU</t>
  </si>
  <si>
    <t>KÕVAKETTAD</t>
  </si>
  <si>
    <t>MATERJAL KOKKU</t>
  </si>
  <si>
    <t>VÄRVIMÄÄRAMINE</t>
  </si>
  <si>
    <t>KOKKUSALVESTUS</t>
  </si>
  <si>
    <t>HELIMONTAAŽ</t>
  </si>
  <si>
    <t>PROOVIRUUM</t>
  </si>
  <si>
    <t>ORIGINAALMUUSIKA HELILOOJA (töö)</t>
  </si>
  <si>
    <t>ORIGINAALMUUSIKA HELILOOJA (õigused)</t>
  </si>
  <si>
    <t>KASUTATUD MUUSIKA FONOGRAMMITASU</t>
  </si>
  <si>
    <t>TIITRID / GRAAFIKA KOKKU</t>
  </si>
  <si>
    <t>ARHIIVI KASUTUSLITSENTS</t>
  </si>
  <si>
    <t>REISIKULUD EESTIS</t>
  </si>
  <si>
    <t>MAJUTUS EESTIS</t>
  </si>
  <si>
    <t>DIALOOGILEHT</t>
  </si>
  <si>
    <t>TC SUBTIITRITE TOIMETAMINE</t>
  </si>
  <si>
    <t>TURUNDUSMATERJALIDE TÕLKED</t>
  </si>
  <si>
    <t>TREILERITE TEGEMINE</t>
  </si>
  <si>
    <t>DVD, BLURAY ESITLUSKOOPIAD</t>
  </si>
  <si>
    <t>Tootmisperiood:</t>
  </si>
  <si>
    <t>S.h. Võtteperiood:</t>
  </si>
  <si>
    <t>Võttepäevade arv:</t>
  </si>
  <si>
    <t>Järeltootmisperiood: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</si>
  <si>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</si>
  <si>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</si>
  <si>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</si>
  <si>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</si>
  <si>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</si>
  <si>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</si>
  <si>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</si>
  <si>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Filmi pikkus:</t>
  </si>
  <si>
    <t>RAVI / ÕNNETUSJUHTUMI KINDLUSTUS</t>
  </si>
  <si>
    <t>FINANTS / ÕIGUS KOKKU</t>
  </si>
  <si>
    <t>TEGELIKUD KULUD</t>
  </si>
  <si>
    <t>KULUEELARVE - TEGELIK TULEMUS</t>
  </si>
  <si>
    <t>TEGELIKUD TULUD KOKKU</t>
  </si>
  <si>
    <t>EELARVELISED TULUD KOKKU</t>
  </si>
  <si>
    <t xml:space="preserve"> KULUD KOKKU</t>
  </si>
  <si>
    <t>Hälbe %</t>
  </si>
  <si>
    <t>Hälbe%</t>
  </si>
  <si>
    <t>EELARVELISED/TEGELIKUD KULUD KOKKU</t>
  </si>
  <si>
    <t xml:space="preserve">      </t>
  </si>
  <si>
    <t>Hälve €</t>
  </si>
  <si>
    <t>Tootmistasu kuni 5% eelarvemahust</t>
  </si>
  <si>
    <t>Üldkulud kuni 7% otsekuludest</t>
  </si>
  <si>
    <t>MONTAAžIRUUMI / -SEADMED RENT</t>
  </si>
  <si>
    <t>TARVIKUD (DISKID, PATAREID  jne)</t>
  </si>
  <si>
    <t>REISIKULUD VÄLISMAALE</t>
  </si>
  <si>
    <t>MUUD REISIKULUD VÄLISMAALE</t>
  </si>
  <si>
    <t>MAJUTUS VÄLISMAALE</t>
  </si>
  <si>
    <t>PÄEVARAHA VÄLISMAALE</t>
  </si>
  <si>
    <t>MAKSUSTATAVAD SUMMAD PTK 6 - 22</t>
  </si>
  <si>
    <t>DOKUMENTAALFILMI KULUARUANNE</t>
  </si>
  <si>
    <t>DOKUMENTAALFILMI DETAILNE EELARVE</t>
  </si>
  <si>
    <t>DOKUMENTAALFILMI EELARVE</t>
  </si>
  <si>
    <t>DOKUMENTAALFILMI DETAILNE KULUARUANNE</t>
  </si>
  <si>
    <t>DOKUMENTAALFILMI KULUDE VÕRDLUS EELARVEGA</t>
  </si>
  <si>
    <t>NÄITLEJAD</t>
  </si>
  <si>
    <t>KASUTATUD MUUSIKA AUTORI-/ESITAJATASU</t>
  </si>
  <si>
    <t>TIITRID/-TOIMETAJA</t>
  </si>
  <si>
    <t>FINANTS / ÕIGUS / AUDIT</t>
  </si>
  <si>
    <t>ARENDUS / KÄSIKIRI</t>
  </si>
  <si>
    <t>ARENDUS / KÄSIKIRI / ÕIGUSED / MUUD</t>
  </si>
  <si>
    <t>ARENDUS / KÄSIKIRI KOKKU</t>
  </si>
  <si>
    <t>DCP / BLURAY / DVD MASTER</t>
  </si>
  <si>
    <t>REŽISSÖÖR (õigused)</t>
  </si>
  <si>
    <t>REŽISSÖÖRI ASSISTENT</t>
  </si>
  <si>
    <t>KAAMERA KOMPLEKT</t>
  </si>
  <si>
    <t>HELIREŽISSÖÖR</t>
  </si>
  <si>
    <t>OFF-LINE MONTAAŽ</t>
  </si>
  <si>
    <t>ON-LINE MONTAAŽ</t>
  </si>
  <si>
    <t>TAKSO, PARKIMINE JA GARAŽEERIMINE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</si>
</sst>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4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3" applyNumberFormat="0" applyAlignment="0" applyProtection="0"/>
    <xf numFmtId="0" fontId="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9" applyNumberFormat="0" applyAlignment="0" applyProtection="0"/>
  </cellStyleXfs>
  <cellXfs count="517">
    <xf numFmtId="0" fontId="0" fillId="0" borderId="0" xfId="0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3" fillId="33" borderId="0" xfId="48" applyNumberFormat="1" applyFont="1" applyFill="1" applyBorder="1" applyAlignment="1">
      <alignment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3" fillId="33" borderId="0" xfId="48" applyNumberFormat="1" applyFont="1" applyFill="1" applyBorder="1" applyAlignment="1">
      <alignment horizontal="right"/>
      <protection/>
    </xf>
    <xf numFmtId="3" fontId="3" fillId="33" borderId="0" xfId="4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0" fontId="10" fillId="34" borderId="11" xfId="34" applyFont="1" applyFill="1" applyBorder="1" applyAlignment="1">
      <alignment horizontal="right"/>
    </xf>
    <xf numFmtId="177" fontId="6" fillId="0" borderId="11" xfId="34" applyNumberFormat="1" applyFont="1" applyBorder="1" applyAlignment="1" applyProtection="1">
      <alignment horizontal="right"/>
      <protection/>
    </xf>
    <xf numFmtId="0" fontId="11" fillId="0" borderId="0" xfId="48" applyFont="1" applyAlignment="1" applyProtection="1">
      <alignment horizontal="centerContinuous"/>
      <protection/>
    </xf>
    <xf numFmtId="0" fontId="11" fillId="0" borderId="0" xfId="48" applyFont="1" applyAlignment="1" applyProtection="1">
      <alignment horizontal="center"/>
      <protection/>
    </xf>
    <xf numFmtId="0" fontId="3" fillId="0" borderId="12" xfId="48" applyNumberFormat="1" applyFont="1" applyBorder="1" applyAlignment="1">
      <alignment horizontal="center"/>
      <protection/>
    </xf>
    <xf numFmtId="0" fontId="3" fillId="0" borderId="12" xfId="48" applyFont="1" applyBorder="1" applyAlignment="1">
      <alignment horizontal="center"/>
      <protection/>
    </xf>
    <xf numFmtId="3" fontId="3" fillId="0" borderId="13" xfId="48" applyNumberFormat="1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0" xfId="48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48" applyNumberFormat="1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7" fillId="33" borderId="0" xfId="48" applyNumberFormat="1" applyFont="1" applyFill="1" applyBorder="1" applyAlignment="1">
      <alignment/>
      <protection/>
    </xf>
    <xf numFmtId="0" fontId="7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6" fillId="0" borderId="11" xfId="34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48" applyNumberFormat="1" applyFont="1" applyFill="1" applyBorder="1" applyAlignment="1">
      <alignment/>
      <protection/>
    </xf>
    <xf numFmtId="0" fontId="17" fillId="0" borderId="0" xfId="48" applyFont="1" applyAlignment="1" applyProtection="1">
      <alignment horizontal="centerContinuous"/>
      <protection/>
    </xf>
    <xf numFmtId="0" fontId="16" fillId="0" borderId="0" xfId="48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 horizontal="left"/>
      <protection/>
    </xf>
    <xf numFmtId="3" fontId="3" fillId="0" borderId="16" xfId="48" applyNumberFormat="1" applyFont="1" applyBorder="1" applyAlignment="1">
      <alignment horizontal="right"/>
      <protection/>
    </xf>
    <xf numFmtId="3" fontId="3" fillId="33" borderId="0" xfId="35" applyNumberFormat="1" applyFont="1" applyFill="1" applyBorder="1" applyAlignment="1" applyProtection="1">
      <alignment horizontal="right"/>
      <protection/>
    </xf>
    <xf numFmtId="3" fontId="7" fillId="0" borderId="17" xfId="48" applyNumberFormat="1" applyFont="1" applyBorder="1" applyAlignment="1">
      <alignment horizontal="right"/>
      <protection/>
    </xf>
    <xf numFmtId="3" fontId="7" fillId="33" borderId="0" xfId="35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3" fontId="0" fillId="0" borderId="0" xfId="48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48" applyNumberFormat="1" applyFont="1" applyBorder="1" applyAlignment="1">
      <alignment horizontal="left"/>
      <protection/>
    </xf>
    <xf numFmtId="0" fontId="18" fillId="0" borderId="0" xfId="48" applyNumberFormat="1" applyFont="1" applyBorder="1" applyAlignment="1">
      <alignment horizontal="right"/>
      <protection/>
    </xf>
    <xf numFmtId="0" fontId="11" fillId="0" borderId="0" xfId="48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48" applyFont="1" applyAlignment="1">
      <alignment horizontal="centerContinuous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right"/>
      <protection/>
    </xf>
    <xf numFmtId="1" fontId="20" fillId="34" borderId="11" xfId="34" applyNumberFormat="1" applyFont="1" applyFill="1" applyBorder="1" applyAlignment="1">
      <alignment horizontal="center"/>
    </xf>
    <xf numFmtId="40" fontId="20" fillId="34" borderId="11" xfId="34" applyFont="1" applyFill="1" applyBorder="1" applyAlignment="1">
      <alignment/>
    </xf>
    <xf numFmtId="40" fontId="20" fillId="34" borderId="11" xfId="34" applyFont="1" applyFill="1" applyBorder="1" applyAlignment="1">
      <alignment horizontal="right"/>
    </xf>
    <xf numFmtId="3" fontId="5" fillId="34" borderId="11" xfId="34" applyNumberFormat="1" applyFont="1" applyFill="1" applyBorder="1" applyAlignment="1">
      <alignment/>
    </xf>
    <xf numFmtId="40" fontId="5" fillId="34" borderId="11" xfId="34" applyFont="1" applyFill="1" applyBorder="1" applyAlignment="1">
      <alignment/>
    </xf>
    <xf numFmtId="2" fontId="5" fillId="34" borderId="11" xfId="34" applyNumberFormat="1" applyFont="1" applyFill="1" applyBorder="1" applyAlignment="1">
      <alignment horizontal="center"/>
    </xf>
    <xf numFmtId="3" fontId="5" fillId="34" borderId="11" xfId="34" applyNumberFormat="1" applyFont="1" applyFill="1" applyBorder="1" applyAlignment="1">
      <alignment horizontal="center"/>
    </xf>
    <xf numFmtId="40" fontId="5" fillId="34" borderId="11" xfId="34" applyFont="1" applyFill="1" applyBorder="1" applyAlignment="1">
      <alignment horizontal="center"/>
    </xf>
    <xf numFmtId="2" fontId="6" fillId="0" borderId="0" xfId="48" applyNumberFormat="1" applyFont="1" applyFill="1" applyBorder="1" applyAlignment="1">
      <alignment horizontal="right"/>
      <protection/>
    </xf>
    <xf numFmtId="17" fontId="5" fillId="34" borderId="11" xfId="34" applyNumberFormat="1" applyFont="1" applyFill="1" applyBorder="1" applyAlignment="1">
      <alignment horizontal="center"/>
    </xf>
    <xf numFmtId="1" fontId="0" fillId="0" borderId="11" xfId="34" applyNumberFormat="1" applyFont="1" applyBorder="1" applyAlignment="1">
      <alignment horizontal="center"/>
    </xf>
    <xf numFmtId="40" fontId="3" fillId="0" borderId="11" xfId="34" applyFont="1" applyBorder="1" applyAlignment="1">
      <alignment horizontal="right"/>
    </xf>
    <xf numFmtId="3" fontId="3" fillId="0" borderId="11" xfId="34" applyNumberFormat="1" applyFont="1" applyBorder="1" applyAlignment="1">
      <alignment horizontal="right"/>
    </xf>
    <xf numFmtId="40" fontId="3" fillId="0" borderId="11" xfId="34" applyFont="1" applyBorder="1" applyAlignment="1">
      <alignment/>
    </xf>
    <xf numFmtId="40" fontId="3" fillId="0" borderId="11" xfId="34" applyFont="1" applyBorder="1" applyAlignment="1">
      <alignment horizontal="center"/>
    </xf>
    <xf numFmtId="40" fontId="10" fillId="0" borderId="0" xfId="34" applyFont="1" applyAlignment="1">
      <alignment/>
    </xf>
    <xf numFmtId="40" fontId="3" fillId="0" borderId="11" xfId="34" applyFont="1" applyBorder="1" applyAlignment="1" applyProtection="1">
      <alignment horizontal="left"/>
      <protection/>
    </xf>
    <xf numFmtId="40" fontId="3" fillId="0" borderId="11" xfId="34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40" fontId="3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right"/>
    </xf>
    <xf numFmtId="3" fontId="6" fillId="33" borderId="11" xfId="34" applyNumberFormat="1" applyFont="1" applyFill="1" applyBorder="1" applyAlignment="1">
      <alignment horizontal="right"/>
    </xf>
    <xf numFmtId="2" fontId="3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>
      <alignment horizontal="right"/>
    </xf>
    <xf numFmtId="40" fontId="7" fillId="0" borderId="11" xfId="34" applyFont="1" applyBorder="1" applyAlignment="1">
      <alignment horizontal="left"/>
    </xf>
    <xf numFmtId="40" fontId="3" fillId="0" borderId="11" xfId="34" applyFont="1" applyBorder="1" applyAlignment="1" applyProtection="1">
      <alignment/>
      <protection/>
    </xf>
    <xf numFmtId="1" fontId="0" fillId="0" borderId="11" xfId="34" applyNumberFormat="1" applyFont="1" applyFill="1" applyBorder="1" applyAlignment="1">
      <alignment horizontal="center"/>
    </xf>
    <xf numFmtId="3" fontId="3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11" xfId="34" applyNumberFormat="1" applyFont="1" applyBorder="1" applyAlignment="1" applyProtection="1">
      <alignment horizontal="right"/>
      <protection/>
    </xf>
    <xf numFmtId="40" fontId="6" fillId="0" borderId="11" xfId="34" applyFont="1" applyBorder="1" applyAlignment="1" applyProtection="1">
      <alignment horizontal="left"/>
      <protection/>
    </xf>
    <xf numFmtId="40" fontId="6" fillId="0" borderId="11" xfId="34" applyFont="1" applyBorder="1" applyAlignment="1" applyProtection="1">
      <alignment horizontal="right"/>
      <protection/>
    </xf>
    <xf numFmtId="1" fontId="3" fillId="0" borderId="11" xfId="34" applyNumberFormat="1" applyFont="1" applyBorder="1" applyAlignment="1">
      <alignment horizontal="right"/>
    </xf>
    <xf numFmtId="1" fontId="3" fillId="0" borderId="11" xfId="34" applyNumberFormat="1" applyFont="1" applyBorder="1" applyAlignment="1" applyProtection="1">
      <alignment horizontal="right"/>
      <protection/>
    </xf>
    <xf numFmtId="1" fontId="3" fillId="0" borderId="11" xfId="34" applyNumberFormat="1" applyFont="1" applyBorder="1" applyAlignment="1" applyProtection="1">
      <alignment horizontal="left"/>
      <protection/>
    </xf>
    <xf numFmtId="1" fontId="0" fillId="0" borderId="11" xfId="34" applyNumberFormat="1" applyFont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/>
      <protection/>
    </xf>
    <xf numFmtId="177" fontId="3" fillId="0" borderId="11" xfId="34" applyNumberFormat="1" applyFont="1" applyBorder="1" applyAlignment="1" applyProtection="1">
      <alignment horizontal="left"/>
      <protection/>
    </xf>
    <xf numFmtId="177" fontId="3" fillId="0" borderId="11" xfId="34" applyNumberFormat="1" applyFont="1" applyBorder="1" applyAlignment="1" applyProtection="1">
      <alignment horizontal="right"/>
      <protection/>
    </xf>
    <xf numFmtId="177" fontId="3" fillId="0" borderId="11" xfId="34" applyNumberFormat="1" applyFont="1" applyFill="1" applyBorder="1" applyAlignment="1" applyProtection="1">
      <alignment horizontal="right"/>
      <protection/>
    </xf>
    <xf numFmtId="2" fontId="3" fillId="0" borderId="11" xfId="34" applyNumberFormat="1" applyFont="1" applyFill="1" applyBorder="1" applyAlignment="1" applyProtection="1">
      <alignment horizontal="right"/>
      <protection/>
    </xf>
    <xf numFmtId="1" fontId="0" fillId="0" borderId="18" xfId="34" applyNumberFormat="1" applyFont="1" applyBorder="1" applyAlignment="1">
      <alignment horizontal="center"/>
    </xf>
    <xf numFmtId="40" fontId="6" fillId="0" borderId="18" xfId="34" applyFont="1" applyBorder="1" applyAlignment="1">
      <alignment horizontal="left"/>
    </xf>
    <xf numFmtId="40" fontId="6" fillId="0" borderId="18" xfId="34" applyFont="1" applyBorder="1" applyAlignment="1">
      <alignment horizontal="right"/>
    </xf>
    <xf numFmtId="3" fontId="3" fillId="0" borderId="18" xfId="34" applyNumberFormat="1" applyFont="1" applyBorder="1" applyAlignment="1">
      <alignment horizontal="right"/>
    </xf>
    <xf numFmtId="40" fontId="3" fillId="0" borderId="18" xfId="34" applyFont="1" applyBorder="1" applyAlignment="1">
      <alignment/>
    </xf>
    <xf numFmtId="2" fontId="3" fillId="0" borderId="18" xfId="34" applyNumberFormat="1" applyFont="1" applyBorder="1" applyAlignment="1" applyProtection="1">
      <alignment horizontal="right"/>
      <protection/>
    </xf>
    <xf numFmtId="3" fontId="6" fillId="0" borderId="18" xfId="34" applyNumberFormat="1" applyFont="1" applyBorder="1" applyAlignment="1">
      <alignment horizontal="right"/>
    </xf>
    <xf numFmtId="40" fontId="6" fillId="0" borderId="0" xfId="34" applyFont="1" applyAlignment="1">
      <alignment/>
    </xf>
    <xf numFmtId="40" fontId="6" fillId="34" borderId="11" xfId="34" applyFont="1" applyFill="1" applyBorder="1" applyAlignment="1">
      <alignment/>
    </xf>
    <xf numFmtId="40" fontId="6" fillId="34" borderId="11" xfId="34" applyFont="1" applyFill="1" applyBorder="1" applyAlignment="1">
      <alignment horizontal="right"/>
    </xf>
    <xf numFmtId="40" fontId="6" fillId="0" borderId="0" xfId="34" applyFont="1" applyFill="1" applyAlignment="1">
      <alignment/>
    </xf>
    <xf numFmtId="40" fontId="3" fillId="33" borderId="11" xfId="34" applyFont="1" applyFill="1" applyBorder="1" applyAlignment="1">
      <alignment horizontal="center"/>
    </xf>
    <xf numFmtId="40" fontId="3" fillId="34" borderId="11" xfId="34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0" fillId="0" borderId="0" xfId="34" applyNumberFormat="1" applyFont="1" applyBorder="1" applyAlignment="1">
      <alignment horizontal="center"/>
    </xf>
    <xf numFmtId="40" fontId="6" fillId="0" borderId="0" xfId="34" applyFont="1" applyBorder="1" applyAlignment="1">
      <alignment horizontal="left"/>
    </xf>
    <xf numFmtId="40" fontId="6" fillId="0" borderId="0" xfId="34" applyFont="1" applyBorder="1" applyAlignment="1">
      <alignment horizontal="right"/>
    </xf>
    <xf numFmtId="3" fontId="3" fillId="0" borderId="0" xfId="34" applyNumberFormat="1" applyFont="1" applyBorder="1" applyAlignment="1">
      <alignment horizontal="right"/>
    </xf>
    <xf numFmtId="40" fontId="3" fillId="0" borderId="0" xfId="34" applyFont="1" applyBorder="1" applyAlignment="1">
      <alignment/>
    </xf>
    <xf numFmtId="2" fontId="3" fillId="0" borderId="0" xfId="34" applyNumberFormat="1" applyFont="1" applyBorder="1" applyAlignment="1" applyProtection="1">
      <alignment horizontal="right"/>
      <protection/>
    </xf>
    <xf numFmtId="3" fontId="6" fillId="0" borderId="0" xfId="3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48" applyFont="1" applyProtection="1">
      <alignment/>
      <protection locked="0"/>
    </xf>
    <xf numFmtId="0" fontId="1" fillId="0" borderId="19" xfId="48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9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35" applyNumberFormat="1" applyFont="1" applyFill="1" applyBorder="1" applyAlignment="1" applyProtection="1">
      <alignment horizontal="right"/>
      <protection locked="0"/>
    </xf>
    <xf numFmtId="0" fontId="3" fillId="33" borderId="0" xfId="48" applyFont="1" applyFill="1" applyBorder="1" applyAlignment="1" applyProtection="1">
      <alignment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0" fontId="7" fillId="0" borderId="0" xfId="48" applyNumberFormat="1" applyFont="1" applyFill="1" applyBorder="1" applyAlignment="1" applyProtection="1">
      <alignment horizontal="left"/>
      <protection locked="0"/>
    </xf>
    <xf numFmtId="0" fontId="8" fillId="0" borderId="0" xfId="48" applyFont="1" applyFill="1" applyBorder="1" applyAlignment="1" applyProtection="1">
      <alignment horizontal="center"/>
      <protection locked="0"/>
    </xf>
    <xf numFmtId="3" fontId="7" fillId="0" borderId="0" xfId="35" applyNumberFormat="1" applyFont="1" applyFill="1" applyBorder="1" applyAlignment="1" applyProtection="1">
      <alignment horizontal="right"/>
      <protection locked="0"/>
    </xf>
    <xf numFmtId="0" fontId="6" fillId="33" borderId="20" xfId="48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182" fontId="3" fillId="0" borderId="11" xfId="34" applyNumberFormat="1" applyFont="1" applyBorder="1" applyAlignment="1">
      <alignment horizontal="right"/>
    </xf>
    <xf numFmtId="0" fontId="0" fillId="0" borderId="10" xfId="48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 applyAlignment="1" applyProtection="1">
      <alignment horizontal="left"/>
      <protection/>
    </xf>
    <xf numFmtId="0" fontId="0" fillId="0" borderId="12" xfId="48" applyFont="1" applyBorder="1" applyAlignment="1" applyProtection="1">
      <alignment horizontal="left"/>
      <protection/>
    </xf>
    <xf numFmtId="3" fontId="0" fillId="0" borderId="13" xfId="48" applyNumberFormat="1" applyFont="1" applyBorder="1" applyAlignment="1">
      <alignment horizontal="right"/>
      <protection/>
    </xf>
    <xf numFmtId="9" fontId="0" fillId="0" borderId="14" xfId="48" applyNumberFormat="1" applyFont="1" applyBorder="1" applyAlignment="1">
      <alignment horizontal="right"/>
      <protection/>
    </xf>
    <xf numFmtId="3" fontId="0" fillId="0" borderId="16" xfId="48" applyNumberFormat="1" applyFont="1" applyBorder="1" applyAlignment="1" applyProtection="1">
      <alignment horizontal="right"/>
      <protection/>
    </xf>
    <xf numFmtId="0" fontId="0" fillId="0" borderId="10" xfId="48" applyNumberFormat="1" applyFont="1" applyBorder="1" applyAlignment="1">
      <alignment horizontal="center"/>
      <protection/>
    </xf>
    <xf numFmtId="40" fontId="0" fillId="0" borderId="12" xfId="48" applyNumberFormat="1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12" xfId="48" applyNumberFormat="1" applyFont="1" applyBorder="1" applyAlignment="1">
      <alignment horizontal="right"/>
      <protection/>
    </xf>
    <xf numFmtId="0" fontId="20" fillId="0" borderId="12" xfId="48" applyFont="1" applyBorder="1" applyAlignment="1">
      <alignment horizontal="left"/>
      <protection/>
    </xf>
    <xf numFmtId="0" fontId="20" fillId="0" borderId="12" xfId="48" applyFont="1" applyBorder="1" applyAlignment="1">
      <alignment horizontal="right"/>
      <protection/>
    </xf>
    <xf numFmtId="3" fontId="0" fillId="0" borderId="13" xfId="48" applyNumberFormat="1" applyFont="1" applyBorder="1" applyAlignment="1" applyProtection="1">
      <alignment horizontal="right"/>
      <protection/>
    </xf>
    <xf numFmtId="0" fontId="0" fillId="0" borderId="12" xfId="48" applyFont="1" applyBorder="1" applyAlignment="1">
      <alignment horizontal="center"/>
      <protection/>
    </xf>
    <xf numFmtId="0" fontId="0" fillId="0" borderId="14" xfId="48" applyFont="1" applyBorder="1" applyAlignment="1">
      <alignment horizontal="right"/>
      <protection/>
    </xf>
    <xf numFmtId="3" fontId="0" fillId="0" borderId="16" xfId="48" applyNumberFormat="1" applyFont="1" applyBorder="1" applyAlignment="1">
      <alignment horizontal="right"/>
      <protection/>
    </xf>
    <xf numFmtId="0" fontId="0" fillId="33" borderId="21" xfId="4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4" xfId="48" applyFont="1" applyFill="1" applyBorder="1" applyAlignment="1">
      <alignment horizontal="center"/>
      <protection/>
    </xf>
    <xf numFmtId="3" fontId="0" fillId="33" borderId="13" xfId="48" applyNumberFormat="1" applyFont="1" applyFill="1" applyBorder="1" applyAlignment="1" applyProtection="1">
      <alignment horizontal="right"/>
      <protection/>
    </xf>
    <xf numFmtId="0" fontId="20" fillId="33" borderId="12" xfId="48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48" applyFont="1" applyFill="1" applyBorder="1" applyAlignment="1" applyProtection="1">
      <alignment horizontal="center"/>
      <protection locked="0"/>
    </xf>
    <xf numFmtId="0" fontId="20" fillId="33" borderId="20" xfId="48" applyFont="1" applyFill="1" applyBorder="1" applyAlignment="1" applyProtection="1">
      <alignment horizontal="center"/>
      <protection locked="0"/>
    </xf>
    <xf numFmtId="3" fontId="0" fillId="33" borderId="0" xfId="48" applyNumberFormat="1" applyFont="1" applyFill="1" applyBorder="1" applyAlignment="1" applyProtection="1">
      <alignment horizontal="right"/>
      <protection locked="0"/>
    </xf>
    <xf numFmtId="0" fontId="0" fillId="0" borderId="12" xfId="48" applyNumberFormat="1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4" fontId="0" fillId="0" borderId="16" xfId="48" applyNumberFormat="1" applyFont="1" applyBorder="1" applyAlignment="1">
      <alignment horizontal="right"/>
      <protection/>
    </xf>
    <xf numFmtId="0" fontId="0" fillId="0" borderId="14" xfId="48" applyFont="1" applyBorder="1" applyAlignment="1">
      <alignment/>
      <protection/>
    </xf>
    <xf numFmtId="9" fontId="0" fillId="0" borderId="14" xfId="48" applyNumberFormat="1" applyFont="1" applyBorder="1" applyAlignment="1">
      <alignment/>
      <protection/>
    </xf>
    <xf numFmtId="0" fontId="0" fillId="33" borderId="14" xfId="48" applyFont="1" applyFill="1" applyBorder="1" applyAlignment="1">
      <alignment/>
      <protection/>
    </xf>
    <xf numFmtId="3" fontId="0" fillId="33" borderId="17" xfId="35" applyNumberFormat="1" applyFont="1" applyFill="1" applyBorder="1" applyAlignment="1" applyProtection="1">
      <alignment horizontal="right"/>
      <protection/>
    </xf>
    <xf numFmtId="0" fontId="0" fillId="0" borderId="15" xfId="48" applyFont="1" applyBorder="1" applyAlignment="1">
      <alignment horizontal="center"/>
      <protection/>
    </xf>
    <xf numFmtId="3" fontId="0" fillId="0" borderId="17" xfId="48" applyNumberFormat="1" applyFont="1" applyBorder="1" applyAlignment="1">
      <alignment horizontal="right"/>
      <protection/>
    </xf>
    <xf numFmtId="3" fontId="0" fillId="0" borderId="15" xfId="48" applyNumberFormat="1" applyFont="1" applyBorder="1" applyAlignment="1" applyProtection="1">
      <alignment horizontal="right"/>
      <protection/>
    </xf>
    <xf numFmtId="3" fontId="0" fillId="0" borderId="17" xfId="48" applyNumberFormat="1" applyFont="1" applyBorder="1" applyAlignment="1" applyProtection="1">
      <alignment horizontal="right"/>
      <protection/>
    </xf>
    <xf numFmtId="3" fontId="0" fillId="0" borderId="15" xfId="48" applyNumberFormat="1" applyFont="1" applyBorder="1" applyAlignment="1">
      <alignment horizontal="right"/>
      <protection/>
    </xf>
    <xf numFmtId="0" fontId="0" fillId="0" borderId="15" xfId="48" applyFont="1" applyBorder="1" applyAlignment="1" applyProtection="1">
      <alignment horizontal="right"/>
      <protection/>
    </xf>
    <xf numFmtId="0" fontId="0" fillId="0" borderId="15" xfId="48" applyFont="1" applyBorder="1" applyAlignment="1">
      <alignment horizontal="right"/>
      <protection/>
    </xf>
    <xf numFmtId="0" fontId="0" fillId="33" borderId="21" xfId="48" applyNumberFormat="1" applyFont="1" applyFill="1" applyBorder="1" applyAlignment="1" applyProtection="1">
      <alignment/>
      <protection locked="0"/>
    </xf>
    <xf numFmtId="0" fontId="0" fillId="0" borderId="0" xfId="48" applyNumberFormat="1" applyFont="1" applyFill="1" applyBorder="1" applyAlignment="1">
      <alignment horizontal="left"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 applyProtection="1">
      <alignment horizontal="right"/>
      <protection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7" fillId="0" borderId="21" xfId="48" applyNumberFormat="1" applyFont="1" applyBorder="1" applyAlignment="1">
      <alignment horizontal="center"/>
      <protection/>
    </xf>
    <xf numFmtId="0" fontId="7" fillId="0" borderId="21" xfId="48" applyNumberFormat="1" applyFont="1" applyBorder="1" applyAlignment="1" applyProtection="1">
      <alignment horizontal="center"/>
      <protection/>
    </xf>
    <xf numFmtId="40" fontId="0" fillId="0" borderId="10" xfId="48" applyNumberFormat="1" applyFont="1" applyBorder="1" applyAlignment="1" applyProtection="1">
      <alignment horizontal="left"/>
      <protection/>
    </xf>
    <xf numFmtId="40" fontId="0" fillId="0" borderId="10" xfId="48" applyNumberFormat="1" applyFont="1" applyBorder="1" applyAlignment="1">
      <alignment horizontal="left"/>
      <protection/>
    </xf>
    <xf numFmtId="0" fontId="0" fillId="0" borderId="10" xfId="48" applyFont="1" applyBorder="1" applyAlignment="1" applyProtection="1">
      <alignment horizontal="left"/>
      <protection/>
    </xf>
    <xf numFmtId="0" fontId="0" fillId="0" borderId="10" xfId="48" applyNumberFormat="1" applyFont="1" applyBorder="1" applyAlignment="1">
      <alignment horizontal="left"/>
      <protection/>
    </xf>
    <xf numFmtId="0" fontId="0" fillId="0" borderId="10" xfId="48" applyNumberFormat="1" applyFont="1" applyBorder="1" applyAlignment="1">
      <alignment horizontal="right"/>
      <protection/>
    </xf>
    <xf numFmtId="0" fontId="0" fillId="0" borderId="22" xfId="48" applyNumberFormat="1" applyFont="1" applyFill="1" applyBorder="1" applyAlignment="1">
      <alignment horizontal="left"/>
      <protection/>
    </xf>
    <xf numFmtId="3" fontId="0" fillId="0" borderId="23" xfId="35" applyNumberFormat="1" applyFont="1" applyFill="1" applyBorder="1" applyAlignment="1" applyProtection="1">
      <alignment horizontal="right"/>
      <protection/>
    </xf>
    <xf numFmtId="4" fontId="0" fillId="0" borderId="17" xfId="48" applyNumberFormat="1" applyFont="1" applyBorder="1" applyAlignment="1">
      <alignment horizontal="right"/>
      <protection/>
    </xf>
    <xf numFmtId="3" fontId="0" fillId="0" borderId="17" xfId="48" applyNumberFormat="1" applyFont="1" applyBorder="1">
      <alignment/>
      <protection/>
    </xf>
    <xf numFmtId="0" fontId="3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1" xfId="34" applyNumberFormat="1" applyFont="1" applyBorder="1" applyAlignment="1" applyProtection="1">
      <alignment horizontal="center"/>
      <protection locked="0"/>
    </xf>
    <xf numFmtId="40" fontId="3" fillId="0" borderId="11" xfId="34" applyFont="1" applyBorder="1" applyAlignment="1" applyProtection="1">
      <alignment horizontal="right"/>
      <protection locked="0"/>
    </xf>
    <xf numFmtId="3" fontId="3" fillId="0" borderId="11" xfId="34" applyNumberFormat="1" applyFont="1" applyBorder="1" applyAlignment="1" applyProtection="1">
      <alignment horizontal="right"/>
      <protection locked="0"/>
    </xf>
    <xf numFmtId="40" fontId="3" fillId="0" borderId="11" xfId="34" applyFont="1" applyBorder="1" applyAlignment="1" applyProtection="1">
      <alignment/>
      <protection locked="0"/>
    </xf>
    <xf numFmtId="40" fontId="3" fillId="0" borderId="11" xfId="34" applyFont="1" applyBorder="1" applyAlignment="1" applyProtection="1">
      <alignment horizontal="left"/>
      <protection locked="0"/>
    </xf>
    <xf numFmtId="40" fontId="6" fillId="0" borderId="0" xfId="34" applyFont="1" applyAlignment="1" applyProtection="1">
      <alignment/>
      <protection locked="0"/>
    </xf>
    <xf numFmtId="40" fontId="3" fillId="0" borderId="11" xfId="34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0" fontId="3" fillId="0" borderId="11" xfId="34" applyFont="1" applyFill="1" applyBorder="1" applyAlignment="1" applyProtection="1">
      <alignment horizontal="left"/>
      <protection locked="0"/>
    </xf>
    <xf numFmtId="40" fontId="3" fillId="0" borderId="11" xfId="34" applyFont="1" applyFill="1" applyBorder="1" applyAlignment="1" applyProtection="1">
      <alignment horizontal="right"/>
      <protection locked="0"/>
    </xf>
    <xf numFmtId="40" fontId="3" fillId="33" borderId="11" xfId="34" applyFont="1" applyFill="1" applyBorder="1" applyAlignment="1" applyProtection="1">
      <alignment horizontal="center"/>
      <protection locked="0"/>
    </xf>
    <xf numFmtId="1" fontId="3" fillId="0" borderId="11" xfId="34" applyNumberFormat="1" applyFont="1" applyBorder="1" applyAlignment="1" applyProtection="1">
      <alignment horizontal="right"/>
      <protection locked="0"/>
    </xf>
    <xf numFmtId="1" fontId="3" fillId="0" borderId="11" xfId="34" applyNumberFormat="1" applyFont="1" applyFill="1" applyBorder="1" applyAlignment="1" applyProtection="1">
      <alignment horizontal="left"/>
      <protection locked="0"/>
    </xf>
    <xf numFmtId="1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right"/>
      <protection locked="0"/>
    </xf>
    <xf numFmtId="177" fontId="3" fillId="0" borderId="11" xfId="3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5" fillId="34" borderId="11" xfId="34" applyNumberFormat="1" applyFont="1" applyFill="1" applyBorder="1" applyAlignment="1" applyProtection="1">
      <alignment horizontal="center"/>
      <protection locked="0"/>
    </xf>
    <xf numFmtId="17" fontId="5" fillId="34" borderId="11" xfId="34" applyNumberFormat="1" applyFont="1" applyFill="1" applyBorder="1" applyAlignment="1" applyProtection="1">
      <alignment horizontal="center"/>
      <protection locked="0"/>
    </xf>
    <xf numFmtId="0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right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0" fontId="1" fillId="0" borderId="0" xfId="48" applyFont="1" applyAlignment="1" applyProtection="1">
      <alignment horizontal="left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4" fontId="0" fillId="0" borderId="20" xfId="48" applyNumberFormat="1" applyFont="1" applyBorder="1" applyAlignment="1" applyProtection="1">
      <alignment horizontal="left"/>
      <protection/>
    </xf>
    <xf numFmtId="0" fontId="1" fillId="0" borderId="20" xfId="48" applyFont="1" applyBorder="1" applyAlignment="1" applyProtection="1">
      <alignment horizontal="centerContinuous"/>
      <protection/>
    </xf>
    <xf numFmtId="0" fontId="0" fillId="0" borderId="20" xfId="48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right"/>
      <protection/>
    </xf>
    <xf numFmtId="15" fontId="0" fillId="0" borderId="20" xfId="48" applyNumberFormat="1" applyFont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 horizontal="left"/>
      <protection/>
    </xf>
    <xf numFmtId="0" fontId="1" fillId="0" borderId="19" xfId="48" applyFont="1" applyBorder="1" applyAlignment="1" applyProtection="1">
      <alignment horizontal="left"/>
      <protection/>
    </xf>
    <xf numFmtId="3" fontId="1" fillId="0" borderId="19" xfId="48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48" applyFont="1" applyBorder="1" applyAlignment="1" applyProtection="1">
      <alignment horizontal="left"/>
      <protection/>
    </xf>
    <xf numFmtId="3" fontId="1" fillId="0" borderId="0" xfId="48" applyNumberFormat="1" applyFont="1" applyAlignment="1" applyProtection="1">
      <alignment horizontal="left"/>
      <protection/>
    </xf>
    <xf numFmtId="3" fontId="18" fillId="0" borderId="0" xfId="48" applyNumberFormat="1" applyFont="1" applyBorder="1" applyAlignment="1" applyProtection="1">
      <alignment horizontal="right"/>
      <protection/>
    </xf>
    <xf numFmtId="0" fontId="16" fillId="0" borderId="20" xfId="48" applyFont="1" applyBorder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3" fontId="3" fillId="0" borderId="19" xfId="48" applyNumberFormat="1" applyFont="1" applyBorder="1" applyAlignment="1" applyProtection="1">
      <alignment horizontal="left"/>
      <protection/>
    </xf>
    <xf numFmtId="0" fontId="1" fillId="0" borderId="0" xfId="48" applyFont="1" applyBorder="1" applyAlignment="1" applyProtection="1">
      <alignment horizontal="left"/>
      <protection locked="0"/>
    </xf>
    <xf numFmtId="3" fontId="1" fillId="0" borderId="0" xfId="48" applyNumberFormat="1" applyFont="1" applyBorder="1" applyAlignment="1" applyProtection="1">
      <alignment horizontal="left"/>
      <protection locked="0"/>
    </xf>
    <xf numFmtId="0" fontId="10" fillId="0" borderId="0" xfId="48" applyNumberFormat="1" applyFont="1" applyBorder="1" applyAlignment="1" applyProtection="1">
      <alignment horizontal="left"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1" fillId="4" borderId="19" xfId="48" applyFont="1" applyFill="1" applyBorder="1" applyAlignment="1" applyProtection="1">
      <alignment horizontal="center"/>
      <protection locked="0"/>
    </xf>
    <xf numFmtId="49" fontId="1" fillId="4" borderId="19" xfId="48" applyNumberFormat="1" applyFont="1" applyFill="1" applyBorder="1" applyAlignment="1" applyProtection="1">
      <alignment horizontal="right"/>
      <protection locked="0"/>
    </xf>
    <xf numFmtId="0" fontId="3" fillId="4" borderId="0" xfId="48" applyFont="1" applyFill="1" applyBorder="1" applyAlignment="1" applyProtection="1">
      <alignment/>
      <protection locked="0"/>
    </xf>
    <xf numFmtId="0" fontId="20" fillId="4" borderId="20" xfId="48" applyFont="1" applyFill="1" applyBorder="1" applyAlignment="1" applyProtection="1">
      <alignment horizontal="center"/>
      <protection locked="0"/>
    </xf>
    <xf numFmtId="0" fontId="20" fillId="4" borderId="0" xfId="48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6" fillId="0" borderId="0" xfId="48" applyNumberFormat="1" applyFont="1" applyAlignment="1" applyProtection="1">
      <alignment/>
      <protection/>
    </xf>
    <xf numFmtId="3" fontId="16" fillId="0" borderId="0" xfId="48" applyNumberFormat="1" applyFont="1" applyAlignment="1" applyProtection="1">
      <alignment horizontal="centerContinuous"/>
      <protection/>
    </xf>
    <xf numFmtId="0" fontId="16" fillId="0" borderId="0" xfId="48" applyFont="1" applyAlignment="1" applyProtection="1">
      <alignment horizontal="centerContinuous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9" fillId="0" borderId="20" xfId="48" applyFont="1" applyBorder="1" applyAlignment="1" applyProtection="1">
      <alignment horizontal="centerContinuous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185" fontId="5" fillId="34" borderId="11" xfId="34" applyNumberFormat="1" applyFont="1" applyFill="1" applyBorder="1" applyAlignment="1" applyProtection="1">
      <alignment horizontal="center"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18" fillId="0" borderId="0" xfId="48" applyNumberFormat="1" applyFont="1" applyBorder="1" applyAlignment="1" applyProtection="1">
      <alignment horizontal="left"/>
      <protection/>
    </xf>
    <xf numFmtId="0" fontId="16" fillId="0" borderId="0" xfId="48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48" applyFont="1" applyAlignment="1" applyProtection="1">
      <alignment horizontal="left"/>
      <protection/>
    </xf>
    <xf numFmtId="0" fontId="1" fillId="0" borderId="0" xfId="48" applyFont="1" applyAlignment="1" applyProtection="1">
      <alignment horizontal="right"/>
      <protection/>
    </xf>
    <xf numFmtId="1" fontId="20" fillId="34" borderId="11" xfId="34" applyNumberFormat="1" applyFont="1" applyFill="1" applyBorder="1" applyAlignment="1" applyProtection="1">
      <alignment horizontal="center"/>
      <protection/>
    </xf>
    <xf numFmtId="40" fontId="20" fillId="34" borderId="11" xfId="34" applyFont="1" applyFill="1" applyBorder="1" applyAlignment="1" applyProtection="1">
      <alignment/>
      <protection/>
    </xf>
    <xf numFmtId="40" fontId="20" fillId="34" borderId="11" xfId="34" applyFont="1" applyFill="1" applyBorder="1" applyAlignment="1" applyProtection="1">
      <alignment horizontal="right"/>
      <protection/>
    </xf>
    <xf numFmtId="3" fontId="5" fillId="34" borderId="11" xfId="34" applyNumberFormat="1" applyFont="1" applyFill="1" applyBorder="1" applyAlignment="1" applyProtection="1">
      <alignment/>
      <protection/>
    </xf>
    <xf numFmtId="40" fontId="5" fillId="34" borderId="11" xfId="34" applyFont="1" applyFill="1" applyBorder="1" applyAlignment="1" applyProtection="1">
      <alignment/>
      <protection/>
    </xf>
    <xf numFmtId="2" fontId="5" fillId="34" borderId="11" xfId="34" applyNumberFormat="1" applyFont="1" applyFill="1" applyBorder="1" applyAlignment="1" applyProtection="1">
      <alignment horizontal="center"/>
      <protection/>
    </xf>
    <xf numFmtId="3" fontId="5" fillId="34" borderId="11" xfId="34" applyNumberFormat="1" applyFont="1" applyFill="1" applyBorder="1" applyAlignment="1" applyProtection="1">
      <alignment horizontal="center"/>
      <protection/>
    </xf>
    <xf numFmtId="40" fontId="5" fillId="34" borderId="11" xfId="34" applyFont="1" applyFill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/>
      <protection/>
    </xf>
    <xf numFmtId="38" fontId="3" fillId="0" borderId="11" xfId="34" applyNumberFormat="1" applyFont="1" applyBorder="1" applyAlignment="1" applyProtection="1">
      <alignment horizontal="right"/>
      <protection/>
    </xf>
    <xf numFmtId="2" fontId="3" fillId="0" borderId="11" xfId="34" applyNumberFormat="1" applyFont="1" applyBorder="1" applyAlignment="1" applyProtection="1">
      <alignment/>
      <protection/>
    </xf>
    <xf numFmtId="3" fontId="6" fillId="33" borderId="11" xfId="34" applyNumberFormat="1" applyFont="1" applyFill="1" applyBorder="1" applyAlignment="1" applyProtection="1">
      <alignment horizontal="right"/>
      <protection/>
    </xf>
    <xf numFmtId="40" fontId="6" fillId="34" borderId="11" xfId="34" applyFont="1" applyFill="1" applyBorder="1" applyAlignment="1" applyProtection="1">
      <alignment/>
      <protection/>
    </xf>
    <xf numFmtId="40" fontId="7" fillId="0" borderId="11" xfId="34" applyFont="1" applyBorder="1" applyAlignment="1" applyProtection="1">
      <alignment horizontal="left"/>
      <protection/>
    </xf>
    <xf numFmtId="40" fontId="6" fillId="34" borderId="11" xfId="34" applyFont="1" applyFill="1" applyBorder="1" applyAlignment="1" applyProtection="1">
      <alignment horizontal="right"/>
      <protection/>
    </xf>
    <xf numFmtId="1" fontId="0" fillId="0" borderId="11" xfId="34" applyNumberFormat="1" applyFont="1" applyFill="1" applyBorder="1" applyAlignment="1" applyProtection="1">
      <alignment horizontal="center"/>
      <protection/>
    </xf>
    <xf numFmtId="182" fontId="3" fillId="0" borderId="11" xfId="34" applyNumberFormat="1" applyFont="1" applyBorder="1" applyAlignment="1" applyProtection="1">
      <alignment horizontal="right"/>
      <protection/>
    </xf>
    <xf numFmtId="40" fontId="3" fillId="33" borderId="11" xfId="34" applyFont="1" applyFill="1" applyBorder="1" applyAlignment="1" applyProtection="1">
      <alignment horizontal="center"/>
      <protection/>
    </xf>
    <xf numFmtId="1" fontId="3" fillId="0" borderId="11" xfId="34" applyNumberFormat="1" applyFont="1" applyFill="1" applyBorder="1" applyAlignment="1" applyProtection="1">
      <alignment horizontal="left"/>
      <protection/>
    </xf>
    <xf numFmtId="40" fontId="3" fillId="34" borderId="11" xfId="34" applyFont="1" applyFill="1" applyBorder="1" applyAlignment="1" applyProtection="1">
      <alignment horizontal="right"/>
      <protection/>
    </xf>
    <xf numFmtId="40" fontId="10" fillId="34" borderId="11" xfId="34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/>
    </xf>
    <xf numFmtId="3" fontId="3" fillId="0" borderId="11" xfId="3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1" xfId="34" applyNumberFormat="1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left"/>
      <protection/>
    </xf>
    <xf numFmtId="40" fontId="6" fillId="0" borderId="18" xfId="34" applyFont="1" applyBorder="1" applyAlignment="1" applyProtection="1">
      <alignment horizontal="right"/>
      <protection/>
    </xf>
    <xf numFmtId="3" fontId="3" fillId="0" borderId="18" xfId="34" applyNumberFormat="1" applyFont="1" applyBorder="1" applyAlignment="1" applyProtection="1">
      <alignment horizontal="right"/>
      <protection/>
    </xf>
    <xf numFmtId="40" fontId="3" fillId="0" borderId="18" xfId="34" applyFont="1" applyBorder="1" applyAlignment="1" applyProtection="1">
      <alignment/>
      <protection/>
    </xf>
    <xf numFmtId="3" fontId="6" fillId="0" borderId="18" xfId="34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54" applyNumberFormat="1" applyFont="1" applyBorder="1" applyAlignment="1" applyProtection="1">
      <alignment horizontal="center"/>
      <protection/>
    </xf>
    <xf numFmtId="17" fontId="5" fillId="34" borderId="11" xfId="34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1" xfId="34" applyNumberFormat="1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/>
      <protection locked="0"/>
    </xf>
    <xf numFmtId="177" fontId="3" fillId="4" borderId="11" xfId="34" applyNumberFormat="1" applyFont="1" applyFill="1" applyBorder="1" applyAlignment="1" applyProtection="1">
      <alignment horizontal="right"/>
      <protection locked="0"/>
    </xf>
    <xf numFmtId="9" fontId="6" fillId="10" borderId="11" xfId="34" applyNumberFormat="1" applyFont="1" applyFill="1" applyBorder="1" applyAlignment="1" applyProtection="1">
      <alignment/>
      <protection locked="0"/>
    </xf>
    <xf numFmtId="40" fontId="3" fillId="7" borderId="11" xfId="34" applyFont="1" applyFill="1" applyBorder="1" applyAlignment="1" applyProtection="1">
      <alignment horizontal="center"/>
      <protection locked="0"/>
    </xf>
    <xf numFmtId="3" fontId="6" fillId="4" borderId="11" xfId="34" applyNumberFormat="1" applyFont="1" applyFill="1" applyBorder="1" applyAlignment="1" applyProtection="1">
      <alignment horizontal="right"/>
      <protection locked="0"/>
    </xf>
    <xf numFmtId="9" fontId="6" fillId="0" borderId="0" xfId="34" applyNumberFormat="1" applyFont="1" applyFill="1" applyBorder="1" applyAlignment="1" applyProtection="1">
      <alignment/>
      <protection locked="0"/>
    </xf>
    <xf numFmtId="1" fontId="0" fillId="0" borderId="0" xfId="34" applyNumberFormat="1" applyFont="1" applyBorder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left"/>
      <protection/>
    </xf>
    <xf numFmtId="40" fontId="6" fillId="0" borderId="0" xfId="34" applyFont="1" applyBorder="1" applyAlignment="1" applyProtection="1">
      <alignment horizontal="right"/>
      <protection/>
    </xf>
    <xf numFmtId="3" fontId="3" fillId="0" borderId="0" xfId="34" applyNumberFormat="1" applyFont="1" applyBorder="1" applyAlignment="1" applyProtection="1">
      <alignment horizontal="right"/>
      <protection/>
    </xf>
    <xf numFmtId="9" fontId="3" fillId="0" borderId="0" xfId="34" applyNumberFormat="1" applyFont="1" applyBorder="1" applyAlignment="1" applyProtection="1">
      <alignment/>
      <protection/>
    </xf>
    <xf numFmtId="3" fontId="6" fillId="0" borderId="0" xfId="34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>
      <alignment/>
      <protection/>
    </xf>
    <xf numFmtId="40" fontId="0" fillId="0" borderId="12" xfId="48" applyNumberFormat="1" applyFont="1" applyBorder="1" applyAlignment="1">
      <alignment horizontal="center"/>
      <protection/>
    </xf>
    <xf numFmtId="3" fontId="3" fillId="0" borderId="11" xfId="34" applyNumberFormat="1" applyFont="1" applyBorder="1" applyAlignment="1">
      <alignment/>
    </xf>
    <xf numFmtId="1" fontId="20" fillId="34" borderId="11" xfId="3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1" xfId="3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8" fontId="6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 applyProtection="1">
      <alignment horizontal="right"/>
      <protection/>
    </xf>
    <xf numFmtId="183" fontId="0" fillId="0" borderId="14" xfId="48" applyNumberFormat="1" applyFont="1" applyBorder="1" applyAlignment="1">
      <alignment horizontal="right"/>
      <protection/>
    </xf>
    <xf numFmtId="40" fontId="3" fillId="0" borderId="11" xfId="34" applyFont="1" applyBorder="1" applyAlignment="1" applyProtection="1">
      <alignment horizontal="right"/>
      <protection locked="0"/>
    </xf>
    <xf numFmtId="3" fontId="6" fillId="0" borderId="0" xfId="34" applyNumberFormat="1" applyFont="1" applyFill="1" applyBorder="1" applyAlignment="1" applyProtection="1">
      <alignment horizontal="right"/>
      <protection locked="0"/>
    </xf>
    <xf numFmtId="185" fontId="5" fillId="34" borderId="11" xfId="34" applyNumberFormat="1" applyFont="1" applyFill="1" applyBorder="1" applyAlignment="1" applyProtection="1">
      <alignment horizontal="center"/>
      <protection/>
    </xf>
    <xf numFmtId="3" fontId="6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 locked="0"/>
    </xf>
    <xf numFmtId="0" fontId="3" fillId="33" borderId="21" xfId="48" applyNumberFormat="1" applyFont="1" applyFill="1" applyBorder="1" applyAlignment="1">
      <alignment horizontal="center"/>
      <protection/>
    </xf>
    <xf numFmtId="0" fontId="3" fillId="0" borderId="21" xfId="48" applyNumberFormat="1" applyFont="1" applyBorder="1" applyAlignment="1" applyProtection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/>
      <protection/>
    </xf>
    <xf numFmtId="40" fontId="20" fillId="0" borderId="18" xfId="34" applyFont="1" applyBorder="1" applyAlignment="1">
      <alignment horizontal="right"/>
    </xf>
    <xf numFmtId="40" fontId="20" fillId="0" borderId="11" xfId="34" applyFont="1" applyBorder="1" applyAlignment="1" applyProtection="1">
      <alignment horizontal="right"/>
      <protection/>
    </xf>
    <xf numFmtId="40" fontId="20" fillId="0" borderId="11" xfId="34" applyFont="1" applyBorder="1" applyAlignment="1">
      <alignment horizontal="right"/>
    </xf>
    <xf numFmtId="40" fontId="0" fillId="0" borderId="10" xfId="48" applyNumberFormat="1" applyFont="1" applyBorder="1">
      <alignment/>
      <protection/>
    </xf>
    <xf numFmtId="0" fontId="20" fillId="0" borderId="0" xfId="48" applyNumberFormat="1" applyFont="1" applyBorder="1" applyAlignment="1">
      <alignment horizontal="left"/>
      <protection/>
    </xf>
    <xf numFmtId="40" fontId="10" fillId="0" borderId="18" xfId="34" applyFont="1" applyBorder="1" applyAlignment="1" applyProtection="1">
      <alignment horizontal="right"/>
      <protection/>
    </xf>
    <xf numFmtId="0" fontId="15" fillId="35" borderId="24" xfId="48" applyNumberFormat="1" applyFont="1" applyFill="1" applyBorder="1" applyAlignment="1">
      <alignment horizontal="center"/>
      <protection/>
    </xf>
    <xf numFmtId="0" fontId="15" fillId="35" borderId="25" xfId="48" applyNumberFormat="1" applyFont="1" applyFill="1" applyBorder="1" applyAlignment="1">
      <alignment horizontal="center"/>
      <protection/>
    </xf>
    <xf numFmtId="0" fontId="15" fillId="35" borderId="25" xfId="48" applyFont="1" applyFill="1" applyBorder="1" applyAlignment="1">
      <alignment horizontal="center"/>
      <protection/>
    </xf>
    <xf numFmtId="3" fontId="15" fillId="35" borderId="26" xfId="48" applyNumberFormat="1" applyFont="1" applyFill="1" applyBorder="1" applyAlignment="1">
      <alignment horizontal="center"/>
      <protection/>
    </xf>
    <xf numFmtId="0" fontId="15" fillId="35" borderId="27" xfId="48" applyFont="1" applyFill="1" applyBorder="1" applyAlignment="1">
      <alignment horizontal="center"/>
      <protection/>
    </xf>
    <xf numFmtId="3" fontId="15" fillId="35" borderId="28" xfId="48" applyNumberFormat="1" applyFont="1" applyFill="1" applyBorder="1" applyAlignment="1">
      <alignment horizontal="center"/>
      <protection/>
    </xf>
    <xf numFmtId="0" fontId="0" fillId="35" borderId="29" xfId="48" applyNumberFormat="1" applyFont="1" applyFill="1" applyBorder="1" applyAlignment="1">
      <alignment/>
      <protection/>
    </xf>
    <xf numFmtId="0" fontId="0" fillId="35" borderId="30" xfId="48" applyNumberFormat="1" applyFont="1" applyFill="1" applyBorder="1" applyAlignment="1">
      <alignment horizontal="right"/>
      <protection/>
    </xf>
    <xf numFmtId="0" fontId="20" fillId="35" borderId="30" xfId="48" applyFont="1" applyFill="1" applyBorder="1" applyAlignment="1">
      <alignment horizontal="center"/>
      <protection/>
    </xf>
    <xf numFmtId="0" fontId="20" fillId="35" borderId="30" xfId="48" applyFont="1" applyFill="1" applyBorder="1" applyAlignment="1">
      <alignment horizontal="right"/>
      <protection/>
    </xf>
    <xf numFmtId="3" fontId="20" fillId="35" borderId="31" xfId="48" applyNumberFormat="1" applyFont="1" applyFill="1" applyBorder="1" applyAlignment="1" applyProtection="1">
      <alignment horizontal="right"/>
      <protection/>
    </xf>
    <xf numFmtId="9" fontId="20" fillId="35" borderId="32" xfId="48" applyNumberFormat="1" applyFont="1" applyFill="1" applyBorder="1" applyAlignment="1">
      <alignment horizontal="right"/>
      <protection/>
    </xf>
    <xf numFmtId="3" fontId="20" fillId="35" borderId="33" xfId="35" applyNumberFormat="1" applyFont="1" applyFill="1" applyBorder="1" applyAlignment="1" applyProtection="1">
      <alignment horizontal="right"/>
      <protection/>
    </xf>
    <xf numFmtId="0" fontId="23" fillId="35" borderId="34" xfId="48" applyNumberFormat="1" applyFont="1" applyFill="1" applyBorder="1" applyAlignment="1">
      <alignment/>
      <protection/>
    </xf>
    <xf numFmtId="0" fontId="5" fillId="35" borderId="19" xfId="48" applyNumberFormat="1" applyFont="1" applyFill="1" applyBorder="1" applyAlignment="1">
      <alignment horizontal="right"/>
      <protection/>
    </xf>
    <xf numFmtId="0" fontId="14" fillId="35" borderId="19" xfId="48" applyFont="1" applyFill="1" applyBorder="1" applyAlignment="1">
      <alignment horizontal="center"/>
      <protection/>
    </xf>
    <xf numFmtId="0" fontId="14" fillId="35" borderId="35" xfId="48" applyFont="1" applyFill="1" applyBorder="1" applyAlignment="1">
      <alignment horizontal="center"/>
      <protection/>
    </xf>
    <xf numFmtId="3" fontId="15" fillId="35" borderId="36" xfId="48" applyNumberFormat="1" applyFont="1" applyFill="1" applyBorder="1" applyAlignment="1" applyProtection="1">
      <alignment horizontal="right"/>
      <protection/>
    </xf>
    <xf numFmtId="0" fontId="15" fillId="35" borderId="35" xfId="48" applyFont="1" applyFill="1" applyBorder="1" applyAlignment="1">
      <alignment horizontal="center"/>
      <protection/>
    </xf>
    <xf numFmtId="3" fontId="15" fillId="35" borderId="37" xfId="35" applyNumberFormat="1" applyFont="1" applyFill="1" applyBorder="1" applyAlignment="1" applyProtection="1">
      <alignment horizontal="center"/>
      <protection/>
    </xf>
    <xf numFmtId="0" fontId="0" fillId="35" borderId="34" xfId="48" applyNumberFormat="1" applyFont="1" applyFill="1" applyBorder="1" applyAlignment="1">
      <alignment/>
      <protection/>
    </xf>
    <xf numFmtId="0" fontId="0" fillId="35" borderId="19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center"/>
      <protection/>
    </xf>
    <xf numFmtId="0" fontId="20" fillId="35" borderId="35" xfId="48" applyFont="1" applyFill="1" applyBorder="1" applyAlignment="1">
      <alignment horizontal="right"/>
      <protection/>
    </xf>
    <xf numFmtId="3" fontId="20" fillId="35" borderId="36" xfId="48" applyNumberFormat="1" applyFont="1" applyFill="1" applyBorder="1" applyAlignment="1" applyProtection="1">
      <alignment horizontal="right"/>
      <protection/>
    </xf>
    <xf numFmtId="3" fontId="20" fillId="35" borderId="37" xfId="35" applyNumberFormat="1" applyFont="1" applyFill="1" applyBorder="1" applyAlignment="1" applyProtection="1">
      <alignment horizontal="right"/>
      <protection/>
    </xf>
    <xf numFmtId="9" fontId="20" fillId="35" borderId="36" xfId="48" applyNumberFormat="1" applyFont="1" applyFill="1" applyBorder="1" applyAlignment="1" applyProtection="1">
      <alignment horizontal="right"/>
      <protection/>
    </xf>
    <xf numFmtId="0" fontId="5" fillId="35" borderId="24" xfId="48" applyNumberFormat="1" applyFont="1" applyFill="1" applyBorder="1" applyAlignment="1">
      <alignment horizontal="center"/>
      <protection/>
    </xf>
    <xf numFmtId="0" fontId="5" fillId="35" borderId="25" xfId="48" applyNumberFormat="1" applyFont="1" applyFill="1" applyBorder="1" applyAlignment="1">
      <alignment horizontal="center"/>
      <protection/>
    </xf>
    <xf numFmtId="0" fontId="5" fillId="35" borderId="25" xfId="48" applyFont="1" applyFill="1" applyBorder="1" applyAlignment="1">
      <alignment horizontal="center"/>
      <protection/>
    </xf>
    <xf numFmtId="0" fontId="5" fillId="35" borderId="27" xfId="48" applyFont="1" applyFill="1" applyBorder="1" applyAlignment="1">
      <alignment horizontal="center"/>
      <protection/>
    </xf>
    <xf numFmtId="0" fontId="5" fillId="35" borderId="28" xfId="48" applyFont="1" applyFill="1" applyBorder="1" applyAlignment="1">
      <alignment horizontal="center"/>
      <protection/>
    </xf>
    <xf numFmtId="0" fontId="0" fillId="35" borderId="32" xfId="48" applyFont="1" applyFill="1" applyBorder="1" applyAlignment="1">
      <alignment/>
      <protection/>
    </xf>
    <xf numFmtId="183" fontId="20" fillId="35" borderId="31" xfId="48" applyNumberFormat="1" applyFont="1" applyFill="1" applyBorder="1" applyAlignment="1" applyProtection="1">
      <alignment horizontal="right"/>
      <protection/>
    </xf>
    <xf numFmtId="0" fontId="22" fillId="35" borderId="34" xfId="48" applyNumberFormat="1" applyFont="1" applyFill="1" applyBorder="1" applyAlignment="1">
      <alignment/>
      <protection/>
    </xf>
    <xf numFmtId="0" fontId="5" fillId="35" borderId="35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0" fillId="35" borderId="35" xfId="48" applyFont="1" applyFill="1" applyBorder="1" applyAlignment="1">
      <alignment/>
      <protection/>
    </xf>
    <xf numFmtId="183" fontId="20" fillId="35" borderId="38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right"/>
      <protection/>
    </xf>
    <xf numFmtId="3" fontId="5" fillId="35" borderId="25" xfId="48" applyNumberFormat="1" applyFont="1" applyFill="1" applyBorder="1" applyAlignment="1">
      <alignment horizontal="center"/>
      <protection/>
    </xf>
    <xf numFmtId="3" fontId="0" fillId="0" borderId="12" xfId="48" applyNumberFormat="1" applyFont="1" applyBorder="1" applyAlignment="1">
      <alignment horizontal="center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12" xfId="48" applyNumberFormat="1" applyFont="1" applyBorder="1" applyAlignment="1" applyProtection="1">
      <alignment horizontal="right"/>
      <protection/>
    </xf>
    <xf numFmtId="3" fontId="0" fillId="35" borderId="30" xfId="48" applyNumberFormat="1" applyFont="1" applyFill="1" applyBorder="1" applyAlignment="1" applyProtection="1">
      <alignment horizontal="right"/>
      <protection/>
    </xf>
    <xf numFmtId="3" fontId="5" fillId="35" borderId="19" xfId="48" applyNumberFormat="1" applyFont="1" applyFill="1" applyBorder="1" applyAlignment="1" applyProtection="1">
      <alignment horizontal="right"/>
      <protection/>
    </xf>
    <xf numFmtId="3" fontId="0" fillId="33" borderId="12" xfId="48" applyNumberFormat="1" applyFont="1" applyFill="1" applyBorder="1" applyAlignment="1" applyProtection="1">
      <alignment horizontal="right"/>
      <protection/>
    </xf>
    <xf numFmtId="3" fontId="0" fillId="35" borderId="19" xfId="48" applyNumberFormat="1" applyFont="1" applyFill="1" applyBorder="1" applyAlignment="1" applyProtection="1">
      <alignment horizontal="right"/>
      <protection/>
    </xf>
    <xf numFmtId="0" fontId="5" fillId="35" borderId="39" xfId="48" applyFont="1" applyFill="1" applyBorder="1" applyAlignment="1">
      <alignment horizontal="center"/>
      <protection/>
    </xf>
    <xf numFmtId="0" fontId="13" fillId="35" borderId="40" xfId="48" applyFont="1" applyFill="1" applyBorder="1" applyAlignment="1">
      <alignment horizontal="center"/>
      <protection/>
    </xf>
    <xf numFmtId="17" fontId="13" fillId="35" borderId="40" xfId="48" applyNumberFormat="1" applyFont="1" applyFill="1" applyBorder="1" applyAlignment="1">
      <alignment horizontal="center"/>
      <protection/>
    </xf>
    <xf numFmtId="3" fontId="5" fillId="35" borderId="39" xfId="48" applyNumberFormat="1" applyFont="1" applyFill="1" applyBorder="1" applyAlignment="1">
      <alignment horizontal="center"/>
      <protection/>
    </xf>
    <xf numFmtId="0" fontId="13" fillId="35" borderId="41" xfId="48" applyFont="1" applyFill="1" applyBorder="1" applyAlignment="1">
      <alignment horizontal="center"/>
      <protection/>
    </xf>
    <xf numFmtId="3" fontId="13" fillId="35" borderId="42" xfId="48" applyNumberFormat="1" applyFont="1" applyFill="1" applyBorder="1" applyAlignment="1">
      <alignment horizontal="center"/>
      <protection/>
    </xf>
    <xf numFmtId="0" fontId="7" fillId="35" borderId="43" xfId="48" applyNumberFormat="1" applyFont="1" applyFill="1" applyBorder="1" applyAlignment="1">
      <alignment/>
      <protection/>
    </xf>
    <xf numFmtId="0" fontId="20" fillId="35" borderId="29" xfId="48" applyNumberFormat="1" applyFont="1" applyFill="1" applyBorder="1" applyAlignment="1">
      <alignment horizontal="left"/>
      <protection/>
    </xf>
    <xf numFmtId="0" fontId="3" fillId="35" borderId="34" xfId="48" applyNumberFormat="1" applyFont="1" applyFill="1" applyBorder="1" applyAlignment="1">
      <alignment/>
      <protection/>
    </xf>
    <xf numFmtId="0" fontId="15" fillId="35" borderId="44" xfId="48" applyNumberFormat="1" applyFont="1" applyFill="1" applyBorder="1" applyAlignment="1">
      <alignment horizontal="center"/>
      <protection/>
    </xf>
    <xf numFmtId="0" fontId="8" fillId="35" borderId="38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7" fillId="35" borderId="34" xfId="48" applyNumberFormat="1" applyFont="1" applyFill="1" applyBorder="1" applyAlignment="1">
      <alignment/>
      <protection/>
    </xf>
    <xf numFmtId="0" fontId="2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right"/>
      <protection/>
    </xf>
    <xf numFmtId="0" fontId="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center"/>
      <protection/>
    </xf>
    <xf numFmtId="3" fontId="20" fillId="35" borderId="37" xfId="35" applyNumberFormat="1" applyFont="1" applyFill="1" applyBorder="1" applyAlignment="1" applyProtection="1">
      <alignment horizontal="center"/>
      <protection/>
    </xf>
    <xf numFmtId="3" fontId="20" fillId="35" borderId="37" xfId="48" applyNumberFormat="1" applyFont="1" applyFill="1" applyBorder="1" applyAlignment="1">
      <alignment horizontal="center"/>
      <protection/>
    </xf>
    <xf numFmtId="0" fontId="13" fillId="35" borderId="45" xfId="48" applyNumberFormat="1" applyFont="1" applyFill="1" applyBorder="1" applyAlignment="1">
      <alignment horizontal="center"/>
      <protection/>
    </xf>
    <xf numFmtId="0" fontId="13" fillId="35" borderId="46" xfId="48" applyNumberFormat="1" applyFont="1" applyFill="1" applyBorder="1" applyAlignment="1">
      <alignment horizontal="center"/>
      <protection/>
    </xf>
    <xf numFmtId="0" fontId="7" fillId="35" borderId="47" xfId="48" applyFont="1" applyFill="1" applyBorder="1" applyAlignment="1">
      <alignment horizontal="center"/>
      <protection/>
    </xf>
    <xf numFmtId="3" fontId="20" fillId="35" borderId="48" xfId="48" applyNumberFormat="1" applyFont="1" applyFill="1" applyBorder="1" applyAlignment="1">
      <alignment horizontal="right"/>
      <protection/>
    </xf>
    <xf numFmtId="0" fontId="13" fillId="35" borderId="44" xfId="48" applyNumberFormat="1" applyFont="1" applyFill="1" applyBorder="1" applyAlignment="1">
      <alignment horizontal="center"/>
      <protection/>
    </xf>
    <xf numFmtId="3" fontId="3" fillId="35" borderId="37" xfId="35" applyNumberFormat="1" applyFont="1" applyFill="1" applyBorder="1" applyAlignment="1" applyProtection="1">
      <alignment horizontal="center"/>
      <protection/>
    </xf>
    <xf numFmtId="49" fontId="1" fillId="4" borderId="19" xfId="48" applyNumberFormat="1" applyFon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9" fontId="20" fillId="35" borderId="49" xfId="48" applyNumberFormat="1" applyFont="1" applyFill="1" applyBorder="1" applyAlignment="1" applyProtection="1">
      <alignment horizontal="right"/>
      <protection/>
    </xf>
    <xf numFmtId="9" fontId="20" fillId="35" borderId="38" xfId="48" applyNumberFormat="1" applyFont="1" applyFill="1" applyBorder="1" applyAlignment="1">
      <alignment horizontal="right"/>
      <protection/>
    </xf>
    <xf numFmtId="40" fontId="10" fillId="0" borderId="0" xfId="34" applyFont="1" applyAlignment="1" applyProtection="1">
      <alignment/>
      <protection/>
    </xf>
    <xf numFmtId="40" fontId="6" fillId="0" borderId="0" xfId="34" applyFont="1" applyAlignment="1" applyProtection="1">
      <alignment/>
      <protection/>
    </xf>
    <xf numFmtId="0" fontId="15" fillId="35" borderId="40" xfId="48" applyFont="1" applyFill="1" applyBorder="1" applyAlignment="1">
      <alignment horizontal="center"/>
      <protection/>
    </xf>
    <xf numFmtId="0" fontId="3" fillId="0" borderId="15" xfId="48" applyFont="1" applyBorder="1" applyAlignment="1">
      <alignment horizontal="center"/>
      <protection/>
    </xf>
    <xf numFmtId="3" fontId="0" fillId="0" borderId="15" xfId="48" applyNumberFormat="1" applyFont="1" applyBorder="1" applyAlignment="1">
      <alignment/>
      <protection/>
    </xf>
    <xf numFmtId="3" fontId="20" fillId="35" borderId="48" xfId="48" applyNumberFormat="1" applyFont="1" applyFill="1" applyBorder="1" applyAlignment="1">
      <alignment/>
      <protection/>
    </xf>
    <xf numFmtId="0" fontId="15" fillId="35" borderId="38" xfId="48" applyFont="1" applyFill="1" applyBorder="1" applyAlignment="1">
      <alignment horizontal="center"/>
      <protection/>
    </xf>
    <xf numFmtId="3" fontId="0" fillId="33" borderId="15" xfId="48" applyNumberFormat="1" applyFont="1" applyFill="1" applyBorder="1" applyAlignment="1">
      <alignment horizontal="right"/>
      <protection/>
    </xf>
    <xf numFmtId="3" fontId="20" fillId="35" borderId="38" xfId="48" applyNumberFormat="1" applyFont="1" applyFill="1" applyBorder="1" applyAlignment="1" applyProtection="1">
      <alignment horizontal="right"/>
      <protection/>
    </xf>
    <xf numFmtId="3" fontId="0" fillId="0" borderId="15" xfId="48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34" applyNumberFormat="1" applyFont="1" applyFill="1" applyBorder="1" applyAlignment="1" applyProtection="1">
      <alignment horizontal="right"/>
      <protection/>
    </xf>
    <xf numFmtId="3" fontId="6" fillId="0" borderId="18" xfId="34" applyNumberFormat="1" applyFont="1" applyFill="1" applyBorder="1" applyAlignment="1" applyProtection="1">
      <alignment horizontal="right"/>
      <protection/>
    </xf>
    <xf numFmtId="3" fontId="0" fillId="4" borderId="15" xfId="48" applyNumberFormat="1" applyFont="1" applyFill="1" applyBorder="1" applyAlignment="1" applyProtection="1">
      <alignment horizontal="right"/>
      <protection locked="0"/>
    </xf>
    <xf numFmtId="185" fontId="5" fillId="34" borderId="11" xfId="34" applyNumberFormat="1" applyFont="1" applyFill="1" applyBorder="1" applyAlignment="1">
      <alignment horizontal="center"/>
    </xf>
    <xf numFmtId="185" fontId="13" fillId="35" borderId="41" xfId="48" applyNumberFormat="1" applyFont="1" applyFill="1" applyBorder="1" applyAlignment="1">
      <alignment horizontal="center"/>
      <protection/>
    </xf>
    <xf numFmtId="49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14" fontId="1" fillId="0" borderId="19" xfId="48" applyNumberFormat="1" applyFont="1" applyFill="1" applyBorder="1" applyAlignment="1" applyProtection="1">
      <alignment horizontal="left"/>
      <protection/>
    </xf>
    <xf numFmtId="0" fontId="2" fillId="0" borderId="20" xfId="48" applyFont="1" applyBorder="1" applyAlignment="1" applyProtection="1">
      <alignment horizontal="center"/>
      <protection/>
    </xf>
    <xf numFmtId="49" fontId="1" fillId="4" borderId="19" xfId="48" applyNumberFormat="1" applyFont="1" applyFill="1" applyBorder="1" applyAlignment="1" applyProtection="1">
      <alignment horizontal="left"/>
      <protection locked="0"/>
    </xf>
    <xf numFmtId="190" fontId="1" fillId="4" borderId="19" xfId="48" applyNumberFormat="1" applyFont="1" applyFill="1" applyBorder="1" applyAlignment="1" applyProtection="1">
      <alignment horizontal="left"/>
      <protection locked="0"/>
    </xf>
    <xf numFmtId="0" fontId="1" fillId="4" borderId="19" xfId="48" applyFont="1" applyFill="1" applyBorder="1" applyAlignment="1" applyProtection="1">
      <alignment horizontal="left"/>
      <protection locked="0"/>
    </xf>
    <xf numFmtId="14" fontId="1" fillId="4" borderId="19" xfId="48" applyNumberFormat="1" applyFont="1" applyFill="1" applyBorder="1" applyAlignment="1" applyProtection="1">
      <alignment horizontal="left"/>
      <protection locked="0"/>
    </xf>
    <xf numFmtId="0" fontId="21" fillId="4" borderId="0" xfId="48" applyNumberFormat="1" applyFont="1" applyFill="1" applyAlignment="1" applyProtection="1">
      <alignment horizontal="center"/>
      <protection locked="0"/>
    </xf>
    <xf numFmtId="0" fontId="0" fillId="4" borderId="20" xfId="48" applyFont="1" applyFill="1" applyBorder="1" applyAlignment="1" applyProtection="1">
      <alignment horizontal="left"/>
      <protection locked="0"/>
    </xf>
    <xf numFmtId="0" fontId="21" fillId="0" borderId="20" xfId="48" applyFont="1" applyBorder="1" applyAlignment="1" applyProtection="1">
      <alignment horizontal="center"/>
      <protection/>
    </xf>
    <xf numFmtId="0" fontId="17" fillId="0" borderId="0" xfId="48" applyFont="1" applyAlignment="1" applyProtection="1">
      <alignment horizontal="center"/>
      <protection/>
    </xf>
    <xf numFmtId="0" fontId="5" fillId="35" borderId="50" xfId="48" applyNumberFormat="1" applyFont="1" applyFill="1" applyBorder="1" applyAlignment="1">
      <alignment horizontal="center" vertical="center"/>
      <protection/>
    </xf>
    <xf numFmtId="0" fontId="5" fillId="35" borderId="51" xfId="48" applyNumberFormat="1" applyFont="1" applyFill="1" applyBorder="1" applyAlignment="1">
      <alignment horizontal="center" vertical="center"/>
      <protection/>
    </xf>
    <xf numFmtId="0" fontId="15" fillId="35" borderId="52" xfId="48" applyNumberFormat="1" applyFont="1" applyFill="1" applyBorder="1" applyAlignment="1">
      <alignment horizontal="center" vertical="center"/>
      <protection/>
    </xf>
    <xf numFmtId="0" fontId="15" fillId="35" borderId="47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Prod Budget" xfId="34"/>
    <cellStyle name="Currency_Summary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l_Summary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">
      <selection activeCell="A60" sqref="A60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9.8515625" style="0" bestFit="1" customWidth="1"/>
    <col min="4" max="4" width="15.7109375" style="0" customWidth="1"/>
    <col min="5" max="5" width="9.7109375" style="0" customWidth="1"/>
    <col min="6" max="6" width="11.00390625" style="0" customWidth="1"/>
    <col min="7" max="7" width="9.8515625" style="0" bestFit="1" customWidth="1"/>
    <col min="8" max="8" width="7.7109375" style="9" bestFit="1" customWidth="1"/>
  </cols>
  <sheetData>
    <row r="1" spans="1:10" ht="18">
      <c r="A1" s="53" t="s">
        <v>363</v>
      </c>
      <c r="B1" s="235"/>
      <c r="C1" s="12"/>
      <c r="D1" s="53"/>
      <c r="E1" s="236"/>
      <c r="F1" s="237"/>
      <c r="G1" s="237"/>
      <c r="H1" s="248"/>
      <c r="I1" s="52"/>
      <c r="J1" s="51"/>
    </row>
    <row r="2" spans="1:8" ht="5.25" customHeight="1">
      <c r="A2" s="239"/>
      <c r="B2" s="240"/>
      <c r="C2" s="241"/>
      <c r="D2" s="242"/>
      <c r="E2" s="236"/>
      <c r="F2" s="237"/>
      <c r="G2" s="237"/>
      <c r="H2" s="261"/>
    </row>
    <row r="3" spans="1:10" ht="16.5" customHeight="1">
      <c r="A3" s="240"/>
      <c r="B3" s="504">
        <f>'teg üld'!B3</f>
        <v>0</v>
      </c>
      <c r="C3" s="504"/>
      <c r="D3" s="504"/>
      <c r="E3" s="504"/>
      <c r="F3" s="504"/>
      <c r="G3" s="237"/>
      <c r="H3" s="262"/>
      <c r="J3" s="51"/>
    </row>
    <row r="4" spans="1:8" ht="12.75">
      <c r="A4" s="244"/>
      <c r="B4" s="245"/>
      <c r="C4" s="246"/>
      <c r="D4" s="247" t="s">
        <v>153</v>
      </c>
      <c r="E4" s="248"/>
      <c r="F4" s="249"/>
      <c r="G4" s="238"/>
      <c r="H4" s="248"/>
    </row>
    <row r="5" spans="1:8" ht="15">
      <c r="A5" s="250" t="s">
        <v>176</v>
      </c>
      <c r="B5" s="251"/>
      <c r="C5" s="263">
        <f>'teg üld'!C5</f>
        <v>0</v>
      </c>
      <c r="D5" s="250"/>
      <c r="E5" s="252"/>
      <c r="F5" s="253"/>
      <c r="G5" s="254"/>
      <c r="H5" s="264"/>
    </row>
    <row r="6" spans="1:8" ht="12.75">
      <c r="A6" s="256"/>
      <c r="B6" s="256"/>
      <c r="C6" s="257"/>
      <c r="D6" s="257"/>
      <c r="E6" s="258"/>
      <c r="F6" s="257"/>
      <c r="G6" s="257"/>
      <c r="H6" s="258"/>
    </row>
    <row r="7" spans="1:8" ht="12.75">
      <c r="A7" s="399" t="s">
        <v>259</v>
      </c>
      <c r="B7" s="399"/>
      <c r="C7" s="501">
        <f>'teg üld'!C7:D7</f>
        <v>0</v>
      </c>
      <c r="D7" s="502"/>
      <c r="E7" s="400" t="s">
        <v>157</v>
      </c>
      <c r="F7" s="400"/>
      <c r="G7" s="502">
        <f>'teg üld'!G7</f>
        <v>0</v>
      </c>
      <c r="H7" s="502"/>
    </row>
    <row r="8" spans="1:8" ht="12.75">
      <c r="A8" s="399" t="s">
        <v>260</v>
      </c>
      <c r="B8" s="399"/>
      <c r="C8" s="501">
        <f>'teg üld'!C8:D8</f>
        <v>0</v>
      </c>
      <c r="D8" s="502"/>
      <c r="E8" s="400" t="s">
        <v>326</v>
      </c>
      <c r="F8" s="400"/>
      <c r="G8" s="502">
        <f>'teg üld'!G8</f>
        <v>0</v>
      </c>
      <c r="H8" s="502"/>
    </row>
    <row r="9" spans="1:8" ht="12.75">
      <c r="A9" s="256" t="s">
        <v>155</v>
      </c>
      <c r="B9" s="256"/>
      <c r="C9" s="501">
        <f>'teg üld'!C9:D9</f>
        <v>0</v>
      </c>
      <c r="D9" s="502"/>
      <c r="E9" s="400" t="s">
        <v>327</v>
      </c>
      <c r="F9" s="400"/>
      <c r="G9" s="502">
        <f>'teg üld'!G9</f>
        <v>0</v>
      </c>
      <c r="H9" s="502"/>
    </row>
    <row r="10" spans="1:8" ht="12.75">
      <c r="A10" s="256" t="s">
        <v>156</v>
      </c>
      <c r="B10" s="256"/>
      <c r="C10" s="501">
        <f>'teg üld'!C10:D10</f>
        <v>0</v>
      </c>
      <c r="D10" s="502"/>
      <c r="E10" s="400" t="s">
        <v>328</v>
      </c>
      <c r="F10" s="400"/>
      <c r="G10" s="502">
        <f>'teg üld'!G10</f>
        <v>0</v>
      </c>
      <c r="H10" s="502"/>
    </row>
    <row r="11" spans="1:8" ht="12.75">
      <c r="A11" s="256" t="s">
        <v>263</v>
      </c>
      <c r="B11" s="256"/>
      <c r="C11" s="501">
        <f>'teg üld'!C11:D11</f>
        <v>0</v>
      </c>
      <c r="D11" s="502"/>
      <c r="E11" s="400" t="s">
        <v>329</v>
      </c>
      <c r="F11" s="400"/>
      <c r="G11" s="502">
        <f>'teg üld'!G11</f>
        <v>0</v>
      </c>
      <c r="H11" s="502"/>
    </row>
    <row r="12" spans="1:8" ht="12.75">
      <c r="A12" s="258" t="s">
        <v>285</v>
      </c>
      <c r="B12" s="257"/>
      <c r="C12" s="501">
        <f>'teg üld'!C12:D12</f>
        <v>0</v>
      </c>
      <c r="D12" s="502"/>
      <c r="E12" s="400" t="s">
        <v>154</v>
      </c>
      <c r="F12" s="400"/>
      <c r="G12" s="503">
        <f>'teg üld'!G12</f>
        <v>0</v>
      </c>
      <c r="H12" s="503"/>
    </row>
    <row r="13" spans="1:8" ht="12.75">
      <c r="A13" s="258" t="s">
        <v>177</v>
      </c>
      <c r="B13" s="257"/>
      <c r="C13" s="503">
        <f>'teg üld'!C13:D13</f>
        <v>0</v>
      </c>
      <c r="D13" s="503"/>
      <c r="E13" s="257" t="s">
        <v>337</v>
      </c>
      <c r="F13" s="257"/>
      <c r="G13" s="502">
        <f>'teg üld'!G13</f>
        <v>0</v>
      </c>
      <c r="H13" s="502"/>
    </row>
    <row r="14" spans="1:8" ht="12.75">
      <c r="A14" s="256"/>
      <c r="B14" s="256"/>
      <c r="C14" s="257"/>
      <c r="D14" s="257"/>
      <c r="E14" s="259"/>
      <c r="F14" s="260"/>
      <c r="G14" s="259"/>
      <c r="H14" s="265"/>
    </row>
    <row r="15" spans="1:8" ht="13.5" thickBot="1">
      <c r="A15" s="21" t="s">
        <v>341</v>
      </c>
      <c r="B15" s="18"/>
      <c r="D15" s="19"/>
      <c r="E15" s="20"/>
      <c r="F15" s="19"/>
      <c r="G15" s="19"/>
      <c r="H15" s="20"/>
    </row>
    <row r="16" spans="1:8" ht="13.5" thickTop="1">
      <c r="A16" s="407" t="s">
        <v>174</v>
      </c>
      <c r="B16" s="408"/>
      <c r="C16" s="408" t="s">
        <v>159</v>
      </c>
      <c r="D16" s="409"/>
      <c r="E16" s="410" t="s">
        <v>223</v>
      </c>
      <c r="F16" s="487" t="s">
        <v>224</v>
      </c>
      <c r="G16" s="411" t="s">
        <v>345</v>
      </c>
      <c r="H16" s="412" t="s">
        <v>349</v>
      </c>
    </row>
    <row r="17" spans="1:8" ht="12.75">
      <c r="A17" s="1"/>
      <c r="B17" s="14"/>
      <c r="C17" s="15"/>
      <c r="D17" s="15"/>
      <c r="E17" s="16"/>
      <c r="F17" s="488"/>
      <c r="G17" s="17"/>
      <c r="H17" s="38"/>
    </row>
    <row r="18" spans="1:8" ht="12.75">
      <c r="A18" s="148">
        <v>1</v>
      </c>
      <c r="B18" s="149" t="str">
        <f>'ea detail'!D7</f>
        <v>ARENDUS / KÄSIKIRI</v>
      </c>
      <c r="C18" s="150"/>
      <c r="D18" s="150"/>
      <c r="E18" s="151">
        <f>'ea rahavoog'!H8</f>
        <v>0</v>
      </c>
      <c r="F18" s="489">
        <f>'teg rahavoog'!H8</f>
        <v>0</v>
      </c>
      <c r="G18" s="152" t="str">
        <f>IF(F18&gt;0,E18/F18-1,"-")</f>
        <v>-</v>
      </c>
      <c r="H18" s="153">
        <f>E18-F18</f>
        <v>0</v>
      </c>
    </row>
    <row r="19" spans="1:8" ht="12.75">
      <c r="A19" s="148">
        <v>2</v>
      </c>
      <c r="B19" s="149" t="str">
        <f>'ea detail'!D13</f>
        <v>PRODUTSENT / REŽISSÖÖR</v>
      </c>
      <c r="C19" s="150"/>
      <c r="D19" s="150"/>
      <c r="E19" s="151">
        <f>'ea rahavoog'!H9</f>
        <v>0</v>
      </c>
      <c r="F19" s="489">
        <f>'teg rahavoog'!H9</f>
        <v>0</v>
      </c>
      <c r="G19" s="152" t="str">
        <f aca="true" t="shared" si="0" ref="G19:G43">IF(F19&gt;0,E19/F19-1,"-")</f>
        <v>-</v>
      </c>
      <c r="H19" s="153">
        <f aca="true" t="shared" si="1" ref="H19:H43">E19-F19</f>
        <v>0</v>
      </c>
    </row>
    <row r="20" spans="1:8" ht="12.75">
      <c r="A20" s="148">
        <v>3</v>
      </c>
      <c r="B20" s="149" t="str">
        <f>'ea detail'!D24</f>
        <v>NÄITLEJAD / CASTING</v>
      </c>
      <c r="C20" s="150"/>
      <c r="D20" s="150"/>
      <c r="E20" s="151">
        <f>'ea rahavoog'!H10</f>
        <v>0</v>
      </c>
      <c r="F20" s="489">
        <f>'teg rahavoog'!H10</f>
        <v>0</v>
      </c>
      <c r="G20" s="152" t="str">
        <f t="shared" si="0"/>
        <v>-</v>
      </c>
      <c r="H20" s="153">
        <f t="shared" si="1"/>
        <v>0</v>
      </c>
    </row>
    <row r="21" spans="1:8" ht="12.75">
      <c r="A21" s="148">
        <v>4</v>
      </c>
      <c r="B21" s="149" t="str">
        <f>'ea detail'!D34</f>
        <v>FILMIGRUPP</v>
      </c>
      <c r="C21" s="150"/>
      <c r="D21" s="150"/>
      <c r="E21" s="151">
        <f>'ea rahavoog'!H11</f>
        <v>0</v>
      </c>
      <c r="F21" s="489">
        <f>'teg rahavoog'!H11</f>
        <v>0</v>
      </c>
      <c r="G21" s="152" t="str">
        <f t="shared" si="0"/>
        <v>-</v>
      </c>
      <c r="H21" s="153">
        <f t="shared" si="1"/>
        <v>0</v>
      </c>
    </row>
    <row r="22" spans="1:8" ht="12.75">
      <c r="A22" s="148">
        <v>5</v>
      </c>
      <c r="B22" s="155" t="str">
        <f>'ea detail'!D54</f>
        <v>SOTSIAALMAKS</v>
      </c>
      <c r="C22" s="156"/>
      <c r="D22" s="156"/>
      <c r="E22" s="151">
        <f>'ea rahavoog'!H12</f>
        <v>0</v>
      </c>
      <c r="F22" s="489">
        <f>'teg rahavoog'!H12</f>
        <v>0</v>
      </c>
      <c r="G22" s="152" t="str">
        <f t="shared" si="0"/>
        <v>-</v>
      </c>
      <c r="H22" s="153">
        <f t="shared" si="1"/>
        <v>0</v>
      </c>
    </row>
    <row r="23" spans="1:10" ht="12.75">
      <c r="A23" s="148">
        <v>6</v>
      </c>
      <c r="B23" s="149" t="str">
        <f>'ea detail'!D63</f>
        <v>VÕTTEPAIKADE KULU</v>
      </c>
      <c r="C23" s="150"/>
      <c r="D23" s="150"/>
      <c r="E23" s="151">
        <f>'ea rahavoog'!H13</f>
        <v>0</v>
      </c>
      <c r="F23" s="489">
        <f>'teg rahavoog'!H13</f>
        <v>0</v>
      </c>
      <c r="G23" s="152" t="str">
        <f t="shared" si="0"/>
        <v>-</v>
      </c>
      <c r="H23" s="153">
        <f t="shared" si="1"/>
        <v>0</v>
      </c>
      <c r="J23" s="28"/>
    </row>
    <row r="24" spans="1:8" ht="12.75">
      <c r="A24" s="148">
        <v>7</v>
      </c>
      <c r="B24" s="149" t="str">
        <f>'ea detail'!D74</f>
        <v>VÕTTETEHNIKA</v>
      </c>
      <c r="C24" s="150"/>
      <c r="D24" s="150"/>
      <c r="E24" s="151">
        <f>'ea rahavoog'!H14</f>
        <v>0</v>
      </c>
      <c r="F24" s="489">
        <f>'teg rahavoog'!H14</f>
        <v>0</v>
      </c>
      <c r="G24" s="152" t="str">
        <f t="shared" si="0"/>
        <v>-</v>
      </c>
      <c r="H24" s="153">
        <f t="shared" si="1"/>
        <v>0</v>
      </c>
    </row>
    <row r="25" spans="1:8" ht="12.75">
      <c r="A25" s="148">
        <v>8</v>
      </c>
      <c r="B25" s="149" t="str">
        <f>'ea detail'!D93</f>
        <v>VÕTTETEHNILISTE TEENUSTE PAKETID</v>
      </c>
      <c r="C25" s="150"/>
      <c r="D25" s="150"/>
      <c r="E25" s="151">
        <f>'ea rahavoog'!H15</f>
        <v>0</v>
      </c>
      <c r="F25" s="489">
        <f>'teg rahavoog'!H15</f>
        <v>0</v>
      </c>
      <c r="G25" s="152" t="str">
        <f t="shared" si="0"/>
        <v>-</v>
      </c>
      <c r="H25" s="153">
        <f t="shared" si="1"/>
        <v>0</v>
      </c>
    </row>
    <row r="26" spans="1:8" ht="12.75">
      <c r="A26" s="148">
        <v>9</v>
      </c>
      <c r="B26" s="149" t="str">
        <f>'ea detail'!D104</f>
        <v>LAVASTUSKULUD</v>
      </c>
      <c r="C26" s="150"/>
      <c r="D26" s="150"/>
      <c r="E26" s="151">
        <f>'ea rahavoog'!H16</f>
        <v>0</v>
      </c>
      <c r="F26" s="489">
        <f>'teg rahavoog'!H16</f>
        <v>0</v>
      </c>
      <c r="G26" s="152" t="str">
        <f t="shared" si="0"/>
        <v>-</v>
      </c>
      <c r="H26" s="153">
        <f t="shared" si="1"/>
        <v>0</v>
      </c>
    </row>
    <row r="27" spans="1:8" ht="12.75">
      <c r="A27" s="148">
        <v>10</v>
      </c>
      <c r="B27" s="149" t="str">
        <f>'ea detail'!D110</f>
        <v>MATERJAL</v>
      </c>
      <c r="C27" s="150"/>
      <c r="D27" s="150"/>
      <c r="E27" s="151">
        <f>'ea rahavoog'!H17</f>
        <v>0</v>
      </c>
      <c r="F27" s="489">
        <f>'teg rahavoog'!H17</f>
        <v>0</v>
      </c>
      <c r="G27" s="152" t="str">
        <f t="shared" si="0"/>
        <v>-</v>
      </c>
      <c r="H27" s="153">
        <f t="shared" si="1"/>
        <v>0</v>
      </c>
    </row>
    <row r="28" spans="1:8" ht="12.75">
      <c r="A28" s="148">
        <v>11</v>
      </c>
      <c r="B28" s="149" t="str">
        <f>'ea detail'!D120</f>
        <v>LABOR</v>
      </c>
      <c r="C28" s="150"/>
      <c r="D28" s="150"/>
      <c r="E28" s="151">
        <f>'ea rahavoog'!H18</f>
        <v>0</v>
      </c>
      <c r="F28" s="489">
        <f>'teg rahavoog'!H18</f>
        <v>0</v>
      </c>
      <c r="G28" s="152" t="str">
        <f t="shared" si="0"/>
        <v>-</v>
      </c>
      <c r="H28" s="153">
        <f t="shared" si="1"/>
        <v>0</v>
      </c>
    </row>
    <row r="29" spans="1:8" ht="12.75">
      <c r="A29" s="148">
        <v>12</v>
      </c>
      <c r="B29" s="149" t="str">
        <f>'ea detail'!D126</f>
        <v>JÄRELTÖÖTLUS</v>
      </c>
      <c r="C29" s="150"/>
      <c r="D29" s="150"/>
      <c r="E29" s="151">
        <f>'ea rahavoog'!H19</f>
        <v>0</v>
      </c>
      <c r="F29" s="489">
        <f>'teg rahavoog'!H19</f>
        <v>0</v>
      </c>
      <c r="G29" s="152" t="str">
        <f t="shared" si="0"/>
        <v>-</v>
      </c>
      <c r="H29" s="153">
        <f t="shared" si="1"/>
        <v>0</v>
      </c>
    </row>
    <row r="30" spans="1:8" ht="12.75">
      <c r="A30" s="148">
        <v>13</v>
      </c>
      <c r="B30" s="149" t="str">
        <f>'ea detail'!D145</f>
        <v>MUUSIKA</v>
      </c>
      <c r="C30" s="150"/>
      <c r="D30" s="150"/>
      <c r="E30" s="151">
        <f>'ea rahavoog'!H20</f>
        <v>0</v>
      </c>
      <c r="F30" s="489">
        <f>'teg rahavoog'!H20</f>
        <v>0</v>
      </c>
      <c r="G30" s="152" t="str">
        <f t="shared" si="0"/>
        <v>-</v>
      </c>
      <c r="H30" s="153">
        <f t="shared" si="1"/>
        <v>0</v>
      </c>
    </row>
    <row r="31" spans="1:8" ht="12.75">
      <c r="A31" s="148">
        <v>14</v>
      </c>
      <c r="B31" s="149" t="str">
        <f>'ea detail'!D159</f>
        <v>TIITRID / GRAAFIKA</v>
      </c>
      <c r="C31" s="150"/>
      <c r="D31" s="150"/>
      <c r="E31" s="151">
        <f>'ea rahavoog'!H21</f>
        <v>0</v>
      </c>
      <c r="F31" s="489">
        <f>'teg rahavoog'!H21</f>
        <v>0</v>
      </c>
      <c r="G31" s="152" t="str">
        <f t="shared" si="0"/>
        <v>-</v>
      </c>
      <c r="H31" s="153">
        <f t="shared" si="1"/>
        <v>0</v>
      </c>
    </row>
    <row r="32" spans="1:8" ht="12.75">
      <c r="A32" s="148">
        <v>15</v>
      </c>
      <c r="B32" s="149" t="str">
        <f>'ea detail'!D168</f>
        <v>ARHIIVIMATERJAL</v>
      </c>
      <c r="C32" s="150"/>
      <c r="D32" s="150"/>
      <c r="E32" s="151">
        <f>'ea rahavoog'!H22</f>
        <v>0</v>
      </c>
      <c r="F32" s="489">
        <f>'teg rahavoog'!H22</f>
        <v>0</v>
      </c>
      <c r="G32" s="152" t="str">
        <f t="shared" si="0"/>
        <v>-</v>
      </c>
      <c r="H32" s="153">
        <f t="shared" si="1"/>
        <v>0</v>
      </c>
    </row>
    <row r="33" spans="1:8" ht="12.75">
      <c r="A33" s="148">
        <v>16</v>
      </c>
      <c r="B33" s="149" t="str">
        <f>'ea detail'!D176</f>
        <v>TRANSPORDIKULUD</v>
      </c>
      <c r="C33" s="150"/>
      <c r="D33" s="150"/>
      <c r="E33" s="151">
        <f>'ea rahavoog'!H23</f>
        <v>0</v>
      </c>
      <c r="F33" s="489">
        <f>'teg rahavoog'!H23</f>
        <v>0</v>
      </c>
      <c r="G33" s="152" t="str">
        <f t="shared" si="0"/>
        <v>-</v>
      </c>
      <c r="H33" s="153">
        <f t="shared" si="1"/>
        <v>0</v>
      </c>
    </row>
    <row r="34" spans="1:8" ht="12.75">
      <c r="A34" s="148">
        <v>17</v>
      </c>
      <c r="B34" s="149" t="str">
        <f>'ea detail'!D185</f>
        <v>REISIKULU / MAJUTUS / PÄEVARAHA</v>
      </c>
      <c r="C34" s="150"/>
      <c r="D34" s="150"/>
      <c r="E34" s="151">
        <f>'ea rahavoog'!H24</f>
        <v>0</v>
      </c>
      <c r="F34" s="489">
        <f>'teg rahavoog'!H24</f>
        <v>0</v>
      </c>
      <c r="G34" s="152" t="str">
        <f t="shared" si="0"/>
        <v>-</v>
      </c>
      <c r="H34" s="153">
        <f t="shared" si="1"/>
        <v>0</v>
      </c>
    </row>
    <row r="35" spans="1:8" ht="12.75">
      <c r="A35" s="148">
        <v>18</v>
      </c>
      <c r="B35" s="149" t="str">
        <f>'ea detail'!D197</f>
        <v>MUU TOOTMISKULU</v>
      </c>
      <c r="C35" s="150"/>
      <c r="D35" s="150"/>
      <c r="E35" s="151">
        <f>'ea rahavoog'!H25</f>
        <v>0</v>
      </c>
      <c r="F35" s="489">
        <f>'teg rahavoog'!H25</f>
        <v>0</v>
      </c>
      <c r="G35" s="152" t="str">
        <f t="shared" si="0"/>
        <v>-</v>
      </c>
      <c r="H35" s="153">
        <f t="shared" si="1"/>
        <v>0</v>
      </c>
    </row>
    <row r="36" spans="1:8" ht="12.75">
      <c r="A36" s="148">
        <v>19</v>
      </c>
      <c r="B36" s="149" t="str">
        <f>'ea detail'!D206</f>
        <v>KINDLUSTUS</v>
      </c>
      <c r="C36" s="150"/>
      <c r="D36" s="150"/>
      <c r="E36" s="151">
        <f>'ea rahavoog'!H26</f>
        <v>0</v>
      </c>
      <c r="F36" s="489">
        <f>'teg rahavoog'!H26</f>
        <v>0</v>
      </c>
      <c r="G36" s="152" t="str">
        <f t="shared" si="0"/>
        <v>-</v>
      </c>
      <c r="H36" s="153">
        <f t="shared" si="1"/>
        <v>0</v>
      </c>
    </row>
    <row r="37" spans="1:8" ht="12.75">
      <c r="A37" s="148">
        <v>20</v>
      </c>
      <c r="B37" s="149" t="str">
        <f>'ea detail'!D213</f>
        <v>FINANTS / ÕIGUS / AUDIT</v>
      </c>
      <c r="C37" s="150"/>
      <c r="D37" s="150"/>
      <c r="E37" s="151">
        <f>'ea rahavoog'!H27</f>
        <v>0</v>
      </c>
      <c r="F37" s="489">
        <f>'teg rahavoog'!H27</f>
        <v>0</v>
      </c>
      <c r="G37" s="152" t="str">
        <f t="shared" si="0"/>
        <v>-</v>
      </c>
      <c r="H37" s="153">
        <f t="shared" si="1"/>
        <v>0</v>
      </c>
    </row>
    <row r="38" spans="1:8" ht="12.75">
      <c r="A38" s="148">
        <v>21</v>
      </c>
      <c r="B38" s="149" t="str">
        <f>'ea detail'!D222</f>
        <v>TURUNDUSKULU</v>
      </c>
      <c r="C38" s="150"/>
      <c r="D38" s="150"/>
      <c r="E38" s="151">
        <f>'ea rahavoog'!H28</f>
        <v>0</v>
      </c>
      <c r="F38" s="489">
        <f>'teg rahavoog'!H28</f>
        <v>0</v>
      </c>
      <c r="G38" s="152" t="str">
        <f t="shared" si="0"/>
        <v>-</v>
      </c>
      <c r="H38" s="153">
        <f t="shared" si="1"/>
        <v>0</v>
      </c>
    </row>
    <row r="39" spans="1:8" ht="12.75">
      <c r="A39" s="154"/>
      <c r="B39" s="157"/>
      <c r="C39" s="158" t="s">
        <v>115</v>
      </c>
      <c r="D39" s="159"/>
      <c r="E39" s="160">
        <f>'ea rahavoog'!H30</f>
        <v>0</v>
      </c>
      <c r="F39" s="489">
        <f>'teg rahavoog'!H30</f>
        <v>0</v>
      </c>
      <c r="G39" s="152" t="str">
        <f t="shared" si="0"/>
        <v>-</v>
      </c>
      <c r="H39" s="153">
        <f t="shared" si="1"/>
        <v>0</v>
      </c>
    </row>
    <row r="40" spans="1:8" ht="12.75">
      <c r="A40" s="154"/>
      <c r="B40" s="157"/>
      <c r="C40" s="156"/>
      <c r="D40" s="156"/>
      <c r="E40" s="151"/>
      <c r="F40" s="489"/>
      <c r="G40" s="152"/>
      <c r="H40" s="153"/>
    </row>
    <row r="41" spans="1:8" ht="12.75">
      <c r="A41" s="154"/>
      <c r="B41" s="157"/>
      <c r="C41" s="377" t="str">
        <f>'ea detail'!D236</f>
        <v>ÜLDKULUD</v>
      </c>
      <c r="D41" s="156"/>
      <c r="E41" s="151">
        <f>'ea rahavoog'!H32</f>
        <v>0</v>
      </c>
      <c r="F41" s="489">
        <f>'teg rahavoog'!H32</f>
        <v>0</v>
      </c>
      <c r="G41" s="152" t="str">
        <f t="shared" si="0"/>
        <v>-</v>
      </c>
      <c r="H41" s="153">
        <f t="shared" si="1"/>
        <v>0</v>
      </c>
    </row>
    <row r="42" spans="1:8" ht="12.75">
      <c r="A42" s="154"/>
      <c r="B42" s="157"/>
      <c r="C42" s="378" t="str">
        <f>'ea detail'!D238</f>
        <v>ETTENÄGEMATUD KULUD</v>
      </c>
      <c r="D42" s="156"/>
      <c r="E42" s="151">
        <f>'ea rahavoog'!H33</f>
        <v>0</v>
      </c>
      <c r="F42" s="489">
        <f>'teg rahavoog'!H33</f>
        <v>0</v>
      </c>
      <c r="G42" s="152" t="str">
        <f t="shared" si="0"/>
        <v>-</v>
      </c>
      <c r="H42" s="153">
        <f t="shared" si="1"/>
        <v>0</v>
      </c>
    </row>
    <row r="43" spans="1:8" ht="12.75">
      <c r="A43" s="154"/>
      <c r="B43" s="157"/>
      <c r="C43" s="378" t="str">
        <f>'ea detail'!D240</f>
        <v>TOOTMISTASU</v>
      </c>
      <c r="D43" s="156"/>
      <c r="E43" s="151">
        <f>'ea rahavoog'!H34</f>
        <v>0</v>
      </c>
      <c r="F43" s="489">
        <f>'teg rahavoog'!H34</f>
        <v>0</v>
      </c>
      <c r="G43" s="152" t="str">
        <f t="shared" si="0"/>
        <v>-</v>
      </c>
      <c r="H43" s="153">
        <f t="shared" si="1"/>
        <v>0</v>
      </c>
    </row>
    <row r="44" spans="1:8" ht="12.75">
      <c r="A44" s="154"/>
      <c r="B44" s="157"/>
      <c r="C44" s="156"/>
      <c r="D44" s="156"/>
      <c r="E44" s="151"/>
      <c r="F44" s="489"/>
      <c r="G44" s="162"/>
      <c r="H44" s="163"/>
    </row>
    <row r="45" spans="1:10" ht="13.5" thickBot="1">
      <c r="A45" s="413"/>
      <c r="B45" s="414"/>
      <c r="C45" s="415"/>
      <c r="D45" s="416" t="s">
        <v>344</v>
      </c>
      <c r="E45" s="417">
        <f>'ea rahavoog'!H36</f>
        <v>0</v>
      </c>
      <c r="F45" s="490">
        <f>'teg rahavoog'!H36</f>
        <v>0</v>
      </c>
      <c r="G45" s="418" t="str">
        <f>IF(E45&gt;0,E45/F45-1,"-")</f>
        <v>-</v>
      </c>
      <c r="H45" s="419">
        <f>E45-F45</f>
        <v>0</v>
      </c>
      <c r="J45" s="9"/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4.25">
      <c r="A47" s="420" t="s">
        <v>187</v>
      </c>
      <c r="B47" s="421"/>
      <c r="C47" s="422"/>
      <c r="D47" s="423"/>
      <c r="E47" s="424" t="s">
        <v>223</v>
      </c>
      <c r="F47" s="491" t="s">
        <v>224</v>
      </c>
      <c r="G47" s="425" t="s">
        <v>346</v>
      </c>
      <c r="H47" s="426" t="s">
        <v>349</v>
      </c>
    </row>
    <row r="48" spans="1:8" ht="12.75">
      <c r="A48" s="148">
        <v>1</v>
      </c>
      <c r="B48" s="164" t="str">
        <f>'teg rahavoog'!B39</f>
        <v>EESTI FILMI INSTITUUT</v>
      </c>
      <c r="C48" s="165"/>
      <c r="D48" s="166"/>
      <c r="E48" s="167">
        <f>'ea rahavoog'!H39</f>
        <v>0</v>
      </c>
      <c r="F48" s="492">
        <f>'teg rahavoog'!H39</f>
        <v>0</v>
      </c>
      <c r="G48" s="152" t="str">
        <f aca="true" t="shared" si="2" ref="G48:G57">IF(F48&gt;0,E48/F48-1,"-")</f>
        <v>-</v>
      </c>
      <c r="H48" s="153">
        <f aca="true" t="shared" si="3" ref="H48:H56">E48-F48</f>
        <v>0</v>
      </c>
    </row>
    <row r="49" spans="1:8" ht="12.75">
      <c r="A49" s="148">
        <v>2</v>
      </c>
      <c r="B49" s="164" t="str">
        <f>'teg rahavoog'!B40</f>
        <v>KULTUURKAPITAL</v>
      </c>
      <c r="C49" s="168"/>
      <c r="D49" s="166"/>
      <c r="E49" s="167">
        <f>'ea rahavoog'!H40</f>
        <v>0</v>
      </c>
      <c r="F49" s="492">
        <f>'teg rahavoog'!H40</f>
        <v>0</v>
      </c>
      <c r="G49" s="152" t="str">
        <f t="shared" si="2"/>
        <v>-</v>
      </c>
      <c r="H49" s="153">
        <f t="shared" si="3"/>
        <v>0</v>
      </c>
    </row>
    <row r="50" spans="1:8" ht="12.75">
      <c r="A50" s="148">
        <v>3</v>
      </c>
      <c r="B50" s="164" t="str">
        <f>'teg rahavoog'!B41</f>
        <v>MUUD EESTI FONDID</v>
      </c>
      <c r="C50" s="168"/>
      <c r="D50" s="166"/>
      <c r="E50" s="167">
        <f>'ea rahavoog'!H41</f>
        <v>0</v>
      </c>
      <c r="F50" s="492">
        <f>'teg rahavoog'!H41</f>
        <v>0</v>
      </c>
      <c r="G50" s="152" t="str">
        <f t="shared" si="2"/>
        <v>-</v>
      </c>
      <c r="H50" s="153">
        <f t="shared" si="3"/>
        <v>0</v>
      </c>
    </row>
    <row r="51" spans="1:8" ht="12.75">
      <c r="A51" s="148">
        <v>4</v>
      </c>
      <c r="B51" s="164" t="str">
        <f>'teg rahavoog'!B42</f>
        <v>EESTI TELEKANAL</v>
      </c>
      <c r="C51" s="168"/>
      <c r="D51" s="166"/>
      <c r="E51" s="167">
        <f>'ea rahavoog'!H42</f>
        <v>0</v>
      </c>
      <c r="F51" s="492">
        <f>'teg rahavoog'!H42</f>
        <v>0</v>
      </c>
      <c r="G51" s="152" t="str">
        <f>IF(F51&gt;0,E51/F51-1,"-")</f>
        <v>-</v>
      </c>
      <c r="H51" s="153">
        <f>E51-F51</f>
        <v>0</v>
      </c>
    </row>
    <row r="52" spans="1:8" ht="12.75">
      <c r="A52" s="148">
        <v>5</v>
      </c>
      <c r="B52" s="164" t="str">
        <f>'teg rahavoog'!B43</f>
        <v>MUUD EESTI TOETUSED</v>
      </c>
      <c r="C52" s="168"/>
      <c r="D52" s="166"/>
      <c r="E52" s="167">
        <f>'ea rahavoog'!H43</f>
        <v>0</v>
      </c>
      <c r="F52" s="492">
        <f>'teg rahavoog'!H43</f>
        <v>0</v>
      </c>
      <c r="G52" s="152" t="str">
        <f>IF(F52&gt;0,E52/F52-1,"-")</f>
        <v>-</v>
      </c>
      <c r="H52" s="153">
        <f>E52-F52</f>
        <v>0</v>
      </c>
    </row>
    <row r="53" spans="1:8" ht="12.75">
      <c r="A53" s="148">
        <v>6</v>
      </c>
      <c r="B53" s="164" t="str">
        <f>'teg rahavoog'!B44</f>
        <v>TEISTE RIIKIDE FONDID</v>
      </c>
      <c r="C53" s="168"/>
      <c r="D53" s="166"/>
      <c r="E53" s="167">
        <f>'ea rahavoog'!H44</f>
        <v>0</v>
      </c>
      <c r="F53" s="492">
        <f>'teg rahavoog'!H44</f>
        <v>0</v>
      </c>
      <c r="G53" s="152" t="str">
        <f t="shared" si="2"/>
        <v>-</v>
      </c>
      <c r="H53" s="153">
        <f t="shared" si="3"/>
        <v>0</v>
      </c>
    </row>
    <row r="54" spans="1:8" ht="12.75">
      <c r="A54" s="148">
        <v>7</v>
      </c>
      <c r="B54" s="164" t="str">
        <f>'teg rahavoog'!B45</f>
        <v>TEISTE RIIKIDE TELEKANALID</v>
      </c>
      <c r="C54" s="168"/>
      <c r="D54" s="166"/>
      <c r="E54" s="167">
        <f>'ea rahavoog'!H45</f>
        <v>0</v>
      </c>
      <c r="F54" s="492">
        <f>'teg rahavoog'!H45</f>
        <v>0</v>
      </c>
      <c r="G54" s="152" t="str">
        <f t="shared" si="2"/>
        <v>-</v>
      </c>
      <c r="H54" s="153">
        <f t="shared" si="3"/>
        <v>0</v>
      </c>
    </row>
    <row r="55" spans="1:8" ht="12.75">
      <c r="A55" s="148">
        <v>8</v>
      </c>
      <c r="B55" s="164" t="str">
        <f>'teg rahavoog'!B46</f>
        <v>MUUD TEISTE RIIKIDE TOETUSED</v>
      </c>
      <c r="C55" s="168"/>
      <c r="D55" s="166"/>
      <c r="E55" s="167">
        <f>'ea rahavoog'!H46</f>
        <v>0</v>
      </c>
      <c r="F55" s="492">
        <f>'teg rahavoog'!H46</f>
        <v>0</v>
      </c>
      <c r="G55" s="152" t="str">
        <f t="shared" si="2"/>
        <v>-</v>
      </c>
      <c r="H55" s="153">
        <f t="shared" si="3"/>
        <v>0</v>
      </c>
    </row>
    <row r="56" spans="1:8" ht="12.75">
      <c r="A56" s="148">
        <v>9</v>
      </c>
      <c r="B56" s="164" t="str">
        <f>'teg rahavoog'!B47</f>
        <v>MEDIA</v>
      </c>
      <c r="C56" s="168"/>
      <c r="D56" s="166"/>
      <c r="E56" s="167">
        <f>'ea rahavoog'!H47</f>
        <v>0</v>
      </c>
      <c r="F56" s="492">
        <f>'teg rahavoog'!H47</f>
        <v>0</v>
      </c>
      <c r="G56" s="152" t="str">
        <f t="shared" si="2"/>
        <v>-</v>
      </c>
      <c r="H56" s="153">
        <f t="shared" si="3"/>
        <v>0</v>
      </c>
    </row>
    <row r="57" spans="1:8" ht="12.75">
      <c r="A57" s="148">
        <v>10</v>
      </c>
      <c r="B57" s="164" t="str">
        <f>'teg rahavoog'!B48</f>
        <v>FILMITOOTMISETTEVÕTTE OMAPANUS</v>
      </c>
      <c r="C57" s="168"/>
      <c r="D57" s="166"/>
      <c r="E57" s="167">
        <f>'ea rahavoog'!H48</f>
        <v>0</v>
      </c>
      <c r="F57" s="492">
        <f>'teg rahavoog'!H48</f>
        <v>0</v>
      </c>
      <c r="G57" s="152" t="str">
        <f t="shared" si="2"/>
        <v>-</v>
      </c>
      <c r="H57" s="153">
        <f>E57-F57</f>
        <v>0</v>
      </c>
    </row>
    <row r="58" spans="1:10" ht="12.75">
      <c r="A58" s="427"/>
      <c r="B58" s="428"/>
      <c r="C58" s="429"/>
      <c r="D58" s="430" t="s">
        <v>261</v>
      </c>
      <c r="E58" s="431">
        <f>SUM(E48:E57)</f>
        <v>0</v>
      </c>
      <c r="F58" s="469">
        <f>SUM(F48:F57)</f>
        <v>0</v>
      </c>
      <c r="G58" s="484" t="str">
        <f>IF(E58&gt;0,E58/F58-1,"-")</f>
        <v>-</v>
      </c>
      <c r="H58" s="432">
        <f>SUM(H48:H57)</f>
        <v>0</v>
      </c>
      <c r="J58" s="8"/>
    </row>
    <row r="59" spans="1:8" ht="12.75">
      <c r="A59" s="427"/>
      <c r="B59" s="428"/>
      <c r="C59" s="429"/>
      <c r="D59" s="430" t="s">
        <v>247</v>
      </c>
      <c r="E59" s="431">
        <f>E58-E45</f>
        <v>0</v>
      </c>
      <c r="F59" s="493">
        <f>F58-F45</f>
        <v>0</v>
      </c>
      <c r="G59" s="483"/>
      <c r="H59" s="432">
        <f>H58-H45</f>
        <v>0</v>
      </c>
    </row>
    <row r="60" spans="1:8" s="8" customFormat="1" ht="20.25" customHeight="1">
      <c r="A60" s="130"/>
      <c r="B60" s="131"/>
      <c r="C60" s="132"/>
      <c r="D60" s="133"/>
      <c r="E60" s="134"/>
      <c r="F60" s="134"/>
      <c r="G60" s="135"/>
      <c r="H60" s="136"/>
    </row>
    <row r="61" spans="1:8" ht="12.75">
      <c r="A61" s="169"/>
      <c r="B61" s="170"/>
      <c r="C61" s="171" t="s">
        <v>155</v>
      </c>
      <c r="D61" s="173"/>
      <c r="E61" s="173"/>
      <c r="F61" s="174"/>
      <c r="G61" s="137" t="s">
        <v>163</v>
      </c>
      <c r="H61" s="138"/>
    </row>
    <row r="62" spans="1:8" ht="12.75">
      <c r="A62" s="169"/>
      <c r="B62" s="170"/>
      <c r="C62" s="171"/>
      <c r="D62" s="172"/>
      <c r="E62" s="172"/>
      <c r="F62" s="174"/>
      <c r="G62" s="137"/>
      <c r="H62" s="138"/>
    </row>
    <row r="63" spans="1:8" ht="12.75">
      <c r="A63" s="169"/>
      <c r="B63" s="170"/>
      <c r="C63" s="171" t="s">
        <v>256</v>
      </c>
      <c r="D63" s="173"/>
      <c r="E63" s="173"/>
      <c r="F63" s="174"/>
      <c r="G63" s="137" t="s">
        <v>163</v>
      </c>
      <c r="H63" s="138"/>
    </row>
  </sheetData>
  <sheetProtection sheet="1" selectLockedCells="1"/>
  <mergeCells count="15">
    <mergeCell ref="G13:H13"/>
    <mergeCell ref="G7:H7"/>
    <mergeCell ref="G8:H8"/>
    <mergeCell ref="G9:H9"/>
    <mergeCell ref="G10:H10"/>
    <mergeCell ref="G11:H11"/>
    <mergeCell ref="G12:H12"/>
    <mergeCell ref="C12:D12"/>
    <mergeCell ref="C13:D13"/>
    <mergeCell ref="B3:F3"/>
    <mergeCell ref="C7:D7"/>
    <mergeCell ref="C8:D8"/>
    <mergeCell ref="C9:D9"/>
    <mergeCell ref="C10:D10"/>
    <mergeCell ref="C11:D11"/>
  </mergeCells>
  <printOptions/>
  <pageMargins left="1.62" right="0.75" top="0.74" bottom="0.72" header="0.5" footer="0.5"/>
  <pageSetup fitToHeight="1" fitToWidth="1" horizontalDpi="600" verticalDpi="600" orientation="portrait" paperSize="9" scale="92" r:id="rId1"/>
  <ignoredErrors>
    <ignoredError sqref="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0.00390625" style="0" customWidth="1"/>
    <col min="4" max="4" width="9.421875" style="0" customWidth="1"/>
    <col min="6" max="6" width="7.7109375" style="0" customWidth="1"/>
    <col min="7" max="7" width="9.8515625" style="0" bestFit="1" customWidth="1"/>
    <col min="8" max="8" width="10.28125" style="0" customWidth="1"/>
  </cols>
  <sheetData>
    <row r="1" spans="1:10" ht="18">
      <c r="A1" s="235"/>
      <c r="B1" s="235"/>
      <c r="C1" s="12"/>
      <c r="D1" s="13" t="s">
        <v>361</v>
      </c>
      <c r="E1" s="236"/>
      <c r="F1" s="237"/>
      <c r="G1" s="237"/>
      <c r="H1" s="238"/>
      <c r="J1" s="51"/>
    </row>
    <row r="2" spans="1:10" ht="6" customHeight="1">
      <c r="A2" s="239"/>
      <c r="B2" s="240"/>
      <c r="C2" s="241"/>
      <c r="D2" s="242"/>
      <c r="E2" s="236"/>
      <c r="F2" s="237"/>
      <c r="G2" s="237"/>
      <c r="H2" s="243"/>
      <c r="J2" s="51"/>
    </row>
    <row r="3" spans="1:8" ht="16.5" customHeight="1">
      <c r="A3" s="240"/>
      <c r="B3" s="509"/>
      <c r="C3" s="509"/>
      <c r="D3" s="509"/>
      <c r="E3" s="509"/>
      <c r="F3" s="509"/>
      <c r="G3" s="237"/>
      <c r="H3" s="237"/>
    </row>
    <row r="4" spans="1:8" ht="12.75">
      <c r="A4" s="244"/>
      <c r="B4" s="245"/>
      <c r="C4" s="126"/>
      <c r="D4" s="247" t="s">
        <v>153</v>
      </c>
      <c r="E4" s="248"/>
      <c r="F4" s="249"/>
      <c r="G4" s="238"/>
      <c r="H4" s="238"/>
    </row>
    <row r="5" spans="1:8" ht="15">
      <c r="A5" s="250" t="s">
        <v>176</v>
      </c>
      <c r="B5" s="251"/>
      <c r="C5" s="510"/>
      <c r="D5" s="510"/>
      <c r="E5" s="510"/>
      <c r="F5" s="253"/>
      <c r="G5" s="254"/>
      <c r="H5" s="255"/>
    </row>
    <row r="6" spans="1:8" ht="12.75">
      <c r="A6" s="256"/>
      <c r="B6" s="256"/>
      <c r="C6" s="127"/>
      <c r="D6" s="257"/>
      <c r="E6" s="258"/>
      <c r="F6" s="257"/>
      <c r="G6" s="257"/>
      <c r="H6" s="257"/>
    </row>
    <row r="7" spans="1:8" ht="12.75">
      <c r="A7" s="399" t="s">
        <v>259</v>
      </c>
      <c r="B7" s="399"/>
      <c r="C7" s="505"/>
      <c r="D7" s="505"/>
      <c r="E7" s="400" t="s">
        <v>157</v>
      </c>
      <c r="F7" s="400"/>
      <c r="G7" s="507"/>
      <c r="H7" s="507"/>
    </row>
    <row r="8" spans="1:8" ht="12.75">
      <c r="A8" s="399" t="s">
        <v>260</v>
      </c>
      <c r="B8" s="399"/>
      <c r="C8" s="505"/>
      <c r="D8" s="505"/>
      <c r="E8" s="400" t="s">
        <v>326</v>
      </c>
      <c r="F8" s="400"/>
      <c r="G8" s="508"/>
      <c r="H8" s="508"/>
    </row>
    <row r="9" spans="1:8" ht="12.75">
      <c r="A9" s="256" t="s">
        <v>155</v>
      </c>
      <c r="B9" s="256"/>
      <c r="C9" s="505"/>
      <c r="D9" s="505"/>
      <c r="E9" s="400" t="s">
        <v>327</v>
      </c>
      <c r="F9" s="400"/>
      <c r="G9" s="508"/>
      <c r="H9" s="508"/>
    </row>
    <row r="10" spans="1:8" ht="12.75">
      <c r="A10" s="256" t="s">
        <v>156</v>
      </c>
      <c r="B10" s="256"/>
      <c r="C10" s="505"/>
      <c r="D10" s="505"/>
      <c r="E10" s="400" t="s">
        <v>328</v>
      </c>
      <c r="F10" s="400"/>
      <c r="G10" s="480"/>
      <c r="H10" s="271"/>
    </row>
    <row r="11" spans="1:8" ht="12.75">
      <c r="A11" s="256" t="s">
        <v>263</v>
      </c>
      <c r="B11" s="256"/>
      <c r="C11" s="505"/>
      <c r="D11" s="505"/>
      <c r="E11" s="400" t="s">
        <v>329</v>
      </c>
      <c r="F11" s="400"/>
      <c r="G11" s="507"/>
      <c r="H11" s="507"/>
    </row>
    <row r="12" spans="1:8" ht="12.75">
      <c r="A12" s="258" t="s">
        <v>158</v>
      </c>
      <c r="B12" s="257"/>
      <c r="C12" s="505"/>
      <c r="D12" s="505"/>
      <c r="E12" s="400" t="s">
        <v>154</v>
      </c>
      <c r="F12" s="400"/>
      <c r="G12" s="506"/>
      <c r="H12" s="506"/>
    </row>
    <row r="13" spans="1:8" ht="12.75">
      <c r="A13" s="258" t="s">
        <v>177</v>
      </c>
      <c r="B13" s="257"/>
      <c r="C13" s="506"/>
      <c r="D13" s="506"/>
      <c r="E13" s="257" t="s">
        <v>337</v>
      </c>
      <c r="F13" s="257"/>
      <c r="G13" s="270"/>
      <c r="H13" s="271"/>
    </row>
    <row r="14" spans="1:8" ht="12.75">
      <c r="A14" s="256"/>
      <c r="B14" s="256"/>
      <c r="C14" s="127"/>
      <c r="D14" s="257"/>
      <c r="E14" s="259"/>
      <c r="F14" s="260"/>
      <c r="G14" s="129"/>
      <c r="H14" s="260"/>
    </row>
    <row r="15" spans="1:8" ht="13.5" thickBot="1">
      <c r="A15" s="268" t="s">
        <v>162</v>
      </c>
      <c r="B15" s="269"/>
      <c r="C15" s="128"/>
      <c r="D15" s="266"/>
      <c r="E15" s="267"/>
      <c r="F15" s="266"/>
      <c r="G15" s="266"/>
      <c r="H15" s="266"/>
    </row>
    <row r="16" spans="1:13" ht="13.5" thickTop="1">
      <c r="A16" s="434" t="s">
        <v>174</v>
      </c>
      <c r="B16" s="435"/>
      <c r="C16" s="435" t="s">
        <v>159</v>
      </c>
      <c r="D16" s="436"/>
      <c r="E16" s="447"/>
      <c r="F16" s="437"/>
      <c r="G16" s="437" t="s">
        <v>10</v>
      </c>
      <c r="H16" s="438" t="s">
        <v>288</v>
      </c>
      <c r="M16" s="165" t="s">
        <v>348</v>
      </c>
    </row>
    <row r="17" spans="1:8" ht="12.75">
      <c r="A17" s="154"/>
      <c r="B17" s="175"/>
      <c r="C17" s="161"/>
      <c r="D17" s="161"/>
      <c r="E17" s="448"/>
      <c r="F17" s="176"/>
      <c r="G17" s="176"/>
      <c r="H17" s="177"/>
    </row>
    <row r="18" spans="1:8" ht="12.75">
      <c r="A18" s="148">
        <v>1</v>
      </c>
      <c r="B18" s="149" t="str">
        <f>'ea detail'!D7</f>
        <v>ARENDUS / KÄSIKIRI</v>
      </c>
      <c r="C18" s="150"/>
      <c r="D18" s="150"/>
      <c r="E18" s="449"/>
      <c r="F18" s="178"/>
      <c r="G18" s="391" t="str">
        <f aca="true" t="shared" si="0" ref="G18:G39">IF($H$45=0,"-",H18/$H$45)</f>
        <v>-</v>
      </c>
      <c r="H18" s="153">
        <f>'ea rahavoog'!H8</f>
        <v>0</v>
      </c>
    </row>
    <row r="19" spans="1:8" ht="12.75">
      <c r="A19" s="148">
        <v>2</v>
      </c>
      <c r="B19" s="149" t="str">
        <f>'ea detail'!D13</f>
        <v>PRODUTSENT / REŽISSÖÖR</v>
      </c>
      <c r="C19" s="150"/>
      <c r="D19" s="150"/>
      <c r="E19" s="449"/>
      <c r="F19" s="178"/>
      <c r="G19" s="391" t="str">
        <f t="shared" si="0"/>
        <v>-</v>
      </c>
      <c r="H19" s="153">
        <f>'ea rahavoog'!H9</f>
        <v>0</v>
      </c>
    </row>
    <row r="20" spans="1:8" ht="12.75">
      <c r="A20" s="148">
        <v>3</v>
      </c>
      <c r="B20" s="149" t="str">
        <f>'ea detail'!D24</f>
        <v>NÄITLEJAD / CASTING</v>
      </c>
      <c r="C20" s="150"/>
      <c r="D20" s="150"/>
      <c r="E20" s="449"/>
      <c r="F20" s="178"/>
      <c r="G20" s="391" t="str">
        <f t="shared" si="0"/>
        <v>-</v>
      </c>
      <c r="H20" s="153">
        <f>'ea rahavoog'!H10</f>
        <v>0</v>
      </c>
    </row>
    <row r="21" spans="1:8" ht="12.75">
      <c r="A21" s="148">
        <v>4</v>
      </c>
      <c r="B21" s="149" t="str">
        <f>'ea detail'!D34</f>
        <v>FILMIGRUPP</v>
      </c>
      <c r="C21" s="150"/>
      <c r="D21" s="150"/>
      <c r="E21" s="449"/>
      <c r="F21" s="178"/>
      <c r="G21" s="391" t="str">
        <f t="shared" si="0"/>
        <v>-</v>
      </c>
      <c r="H21" s="153">
        <f>'ea rahavoog'!H11</f>
        <v>0</v>
      </c>
    </row>
    <row r="22" spans="1:8" ht="12.75">
      <c r="A22" s="148">
        <v>5</v>
      </c>
      <c r="B22" s="155" t="str">
        <f>'ea detail'!D54</f>
        <v>SOTSIAALMAKS</v>
      </c>
      <c r="C22" s="156"/>
      <c r="D22" s="156"/>
      <c r="E22" s="449"/>
      <c r="F22" s="178"/>
      <c r="G22" s="391" t="str">
        <f t="shared" si="0"/>
        <v>-</v>
      </c>
      <c r="H22" s="153">
        <f>'ea rahavoog'!H12</f>
        <v>0</v>
      </c>
    </row>
    <row r="23" spans="1:8" ht="12.75">
      <c r="A23" s="148">
        <v>6</v>
      </c>
      <c r="B23" s="149" t="str">
        <f>'ea detail'!D63</f>
        <v>VÕTTEPAIKADE KULU</v>
      </c>
      <c r="C23" s="150"/>
      <c r="D23" s="150"/>
      <c r="E23" s="449"/>
      <c r="F23" s="178"/>
      <c r="G23" s="391" t="str">
        <f t="shared" si="0"/>
        <v>-</v>
      </c>
      <c r="H23" s="153">
        <f>'ea rahavoog'!H13</f>
        <v>0</v>
      </c>
    </row>
    <row r="24" spans="1:8" ht="12.75">
      <c r="A24" s="148">
        <v>7</v>
      </c>
      <c r="B24" s="149" t="str">
        <f>'ea detail'!D74</f>
        <v>VÕTTETEHNIKA</v>
      </c>
      <c r="C24" s="150"/>
      <c r="D24" s="150"/>
      <c r="E24" s="449"/>
      <c r="F24" s="178"/>
      <c r="G24" s="391" t="str">
        <f t="shared" si="0"/>
        <v>-</v>
      </c>
      <c r="H24" s="153">
        <f>'ea rahavoog'!H14</f>
        <v>0</v>
      </c>
    </row>
    <row r="25" spans="1:8" ht="12.75">
      <c r="A25" s="148">
        <v>8</v>
      </c>
      <c r="B25" s="149" t="str">
        <f>'ea detail'!D93</f>
        <v>VÕTTETEHNILISTE TEENUSTE PAKETID</v>
      </c>
      <c r="C25" s="150"/>
      <c r="D25" s="150"/>
      <c r="E25" s="449"/>
      <c r="F25" s="178"/>
      <c r="G25" s="391" t="str">
        <f t="shared" si="0"/>
        <v>-</v>
      </c>
      <c r="H25" s="153">
        <f>'ea rahavoog'!H15</f>
        <v>0</v>
      </c>
    </row>
    <row r="26" spans="1:8" ht="12.75">
      <c r="A26" s="148">
        <v>9</v>
      </c>
      <c r="B26" s="149" t="str">
        <f>'ea detail'!D104</f>
        <v>LAVASTUSKULUD</v>
      </c>
      <c r="C26" s="150"/>
      <c r="D26" s="150"/>
      <c r="E26" s="449"/>
      <c r="F26" s="178"/>
      <c r="G26" s="391" t="str">
        <f t="shared" si="0"/>
        <v>-</v>
      </c>
      <c r="H26" s="153">
        <f>'ea rahavoog'!H16</f>
        <v>0</v>
      </c>
    </row>
    <row r="27" spans="1:8" ht="12.75">
      <c r="A27" s="148">
        <v>10</v>
      </c>
      <c r="B27" s="149" t="str">
        <f>'ea detail'!D110</f>
        <v>MATERJAL</v>
      </c>
      <c r="C27" s="150"/>
      <c r="D27" s="150"/>
      <c r="E27" s="449"/>
      <c r="F27" s="178"/>
      <c r="G27" s="391" t="str">
        <f t="shared" si="0"/>
        <v>-</v>
      </c>
      <c r="H27" s="153">
        <f>'ea rahavoog'!H17</f>
        <v>0</v>
      </c>
    </row>
    <row r="28" spans="1:8" ht="12.75">
      <c r="A28" s="148">
        <v>11</v>
      </c>
      <c r="B28" s="149" t="str">
        <f>'ea detail'!D120</f>
        <v>LABOR</v>
      </c>
      <c r="C28" s="150"/>
      <c r="D28" s="150"/>
      <c r="E28" s="449"/>
      <c r="F28" s="178"/>
      <c r="G28" s="391" t="str">
        <f t="shared" si="0"/>
        <v>-</v>
      </c>
      <c r="H28" s="153">
        <f>'ea rahavoog'!H18</f>
        <v>0</v>
      </c>
    </row>
    <row r="29" spans="1:8" ht="12.75">
      <c r="A29" s="148">
        <v>12</v>
      </c>
      <c r="B29" s="149" t="str">
        <f>'ea detail'!D126</f>
        <v>JÄRELTÖÖTLUS</v>
      </c>
      <c r="C29" s="150"/>
      <c r="D29" s="150"/>
      <c r="E29" s="449"/>
      <c r="F29" s="178"/>
      <c r="G29" s="391" t="str">
        <f t="shared" si="0"/>
        <v>-</v>
      </c>
      <c r="H29" s="153">
        <f>'ea rahavoog'!H19</f>
        <v>0</v>
      </c>
    </row>
    <row r="30" spans="1:8" ht="12.75">
      <c r="A30" s="148">
        <v>13</v>
      </c>
      <c r="B30" s="149" t="str">
        <f>'ea detail'!D145</f>
        <v>MUUSIKA</v>
      </c>
      <c r="C30" s="150"/>
      <c r="D30" s="150"/>
      <c r="E30" s="449"/>
      <c r="F30" s="178"/>
      <c r="G30" s="391" t="str">
        <f t="shared" si="0"/>
        <v>-</v>
      </c>
      <c r="H30" s="153">
        <f>'ea rahavoog'!H20</f>
        <v>0</v>
      </c>
    </row>
    <row r="31" spans="1:8" ht="12.75">
      <c r="A31" s="148">
        <v>14</v>
      </c>
      <c r="B31" s="149" t="str">
        <f>'ea detail'!D159</f>
        <v>TIITRID / GRAAFIKA</v>
      </c>
      <c r="C31" s="150"/>
      <c r="D31" s="150"/>
      <c r="E31" s="449"/>
      <c r="F31" s="178"/>
      <c r="G31" s="391" t="str">
        <f t="shared" si="0"/>
        <v>-</v>
      </c>
      <c r="H31" s="153">
        <f>'ea rahavoog'!H21</f>
        <v>0</v>
      </c>
    </row>
    <row r="32" spans="1:8" ht="12.75">
      <c r="A32" s="148">
        <v>15</v>
      </c>
      <c r="B32" s="149" t="str">
        <f>'ea detail'!D168</f>
        <v>ARHIIVIMATERJAL</v>
      </c>
      <c r="C32" s="150"/>
      <c r="D32" s="150"/>
      <c r="E32" s="449"/>
      <c r="F32" s="178"/>
      <c r="G32" s="391" t="str">
        <f t="shared" si="0"/>
        <v>-</v>
      </c>
      <c r="H32" s="153">
        <f>'ea rahavoog'!H22</f>
        <v>0</v>
      </c>
    </row>
    <row r="33" spans="1:8" ht="12.75">
      <c r="A33" s="148">
        <v>16</v>
      </c>
      <c r="B33" s="149" t="str">
        <f>'ea detail'!D176</f>
        <v>TRANSPORDIKULUD</v>
      </c>
      <c r="C33" s="150"/>
      <c r="D33" s="150"/>
      <c r="E33" s="449"/>
      <c r="F33" s="178"/>
      <c r="G33" s="391" t="str">
        <f t="shared" si="0"/>
        <v>-</v>
      </c>
      <c r="H33" s="153">
        <f>'ea rahavoog'!H23</f>
        <v>0</v>
      </c>
    </row>
    <row r="34" spans="1:8" ht="12.75">
      <c r="A34" s="148">
        <v>17</v>
      </c>
      <c r="B34" s="149" t="str">
        <f>'ea detail'!D185</f>
        <v>REISIKULU / MAJUTUS / PÄEVARAHA</v>
      </c>
      <c r="C34" s="150"/>
      <c r="D34" s="150"/>
      <c r="E34" s="449"/>
      <c r="F34" s="178"/>
      <c r="G34" s="391" t="str">
        <f t="shared" si="0"/>
        <v>-</v>
      </c>
      <c r="H34" s="153">
        <f>'ea rahavoog'!H24</f>
        <v>0</v>
      </c>
    </row>
    <row r="35" spans="1:8" ht="12.75">
      <c r="A35" s="148">
        <v>18</v>
      </c>
      <c r="B35" s="149" t="str">
        <f>'ea detail'!D197</f>
        <v>MUU TOOTMISKULU</v>
      </c>
      <c r="C35" s="150"/>
      <c r="D35" s="150"/>
      <c r="E35" s="449"/>
      <c r="F35" s="178"/>
      <c r="G35" s="391" t="str">
        <f t="shared" si="0"/>
        <v>-</v>
      </c>
      <c r="H35" s="153">
        <f>'ea rahavoog'!H25</f>
        <v>0</v>
      </c>
    </row>
    <row r="36" spans="1:8" ht="12.75">
      <c r="A36" s="148">
        <v>19</v>
      </c>
      <c r="B36" s="149" t="str">
        <f>'ea detail'!D206</f>
        <v>KINDLUSTUS</v>
      </c>
      <c r="C36" s="150"/>
      <c r="D36" s="150"/>
      <c r="E36" s="449"/>
      <c r="F36" s="178"/>
      <c r="G36" s="391" t="str">
        <f t="shared" si="0"/>
        <v>-</v>
      </c>
      <c r="H36" s="153">
        <f>'ea rahavoog'!H26</f>
        <v>0</v>
      </c>
    </row>
    <row r="37" spans="1:8" ht="12.75">
      <c r="A37" s="148">
        <v>20</v>
      </c>
      <c r="B37" s="149" t="str">
        <f>'ea detail'!D213</f>
        <v>FINANTS / ÕIGUS / AUDIT</v>
      </c>
      <c r="C37" s="150"/>
      <c r="D37" s="150"/>
      <c r="E37" s="449"/>
      <c r="F37" s="178"/>
      <c r="G37" s="391" t="str">
        <f t="shared" si="0"/>
        <v>-</v>
      </c>
      <c r="H37" s="153">
        <f>'ea rahavoog'!H27</f>
        <v>0</v>
      </c>
    </row>
    <row r="38" spans="1:8" ht="12.75">
      <c r="A38" s="148">
        <v>21</v>
      </c>
      <c r="B38" s="149" t="str">
        <f>'ea detail'!D222</f>
        <v>TURUNDUSKULU</v>
      </c>
      <c r="C38" s="150"/>
      <c r="D38" s="150"/>
      <c r="E38" s="449"/>
      <c r="F38" s="178"/>
      <c r="G38" s="391" t="str">
        <f t="shared" si="0"/>
        <v>-</v>
      </c>
      <c r="H38" s="153">
        <f>'ea rahavoog'!H28</f>
        <v>0</v>
      </c>
    </row>
    <row r="39" spans="1:8" ht="12.75">
      <c r="A39" s="154"/>
      <c r="B39" s="157"/>
      <c r="C39" s="158" t="s">
        <v>115</v>
      </c>
      <c r="D39" s="159"/>
      <c r="E39" s="450"/>
      <c r="F39" s="178"/>
      <c r="G39" s="391" t="str">
        <f t="shared" si="0"/>
        <v>-</v>
      </c>
      <c r="H39" s="153">
        <f>'ea rahavoog'!H30</f>
        <v>0</v>
      </c>
    </row>
    <row r="40" spans="1:8" ht="12.75">
      <c r="A40" s="154"/>
      <c r="B40" s="157"/>
      <c r="C40" s="156"/>
      <c r="D40" s="156"/>
      <c r="E40" s="449"/>
      <c r="F40" s="178"/>
      <c r="G40" s="391"/>
      <c r="H40" s="163"/>
    </row>
    <row r="41" spans="1:8" ht="12.75">
      <c r="A41" s="154"/>
      <c r="B41" s="157"/>
      <c r="C41" s="377" t="str">
        <f>'ea detail'!D236</f>
        <v>ÜLDKULUD</v>
      </c>
      <c r="D41" s="156"/>
      <c r="E41" s="449"/>
      <c r="F41" s="178"/>
      <c r="G41" s="391" t="str">
        <f>IF($H$45=0,"-",H41/$H$45)</f>
        <v>-</v>
      </c>
      <c r="H41" s="163">
        <f>'ea rahavoog'!H32</f>
        <v>0</v>
      </c>
    </row>
    <row r="42" spans="1:8" ht="12.75">
      <c r="A42" s="154"/>
      <c r="B42" s="157"/>
      <c r="C42" s="377" t="str">
        <f>'ea detail'!D238</f>
        <v>ETTENÄGEMATUD KULUD</v>
      </c>
      <c r="D42" s="156"/>
      <c r="E42" s="449"/>
      <c r="F42" s="179"/>
      <c r="G42" s="391" t="str">
        <f>IF($H$45=0,"-",H42/$H$45)</f>
        <v>-</v>
      </c>
      <c r="H42" s="163">
        <f>'ea rahavoog'!H33</f>
        <v>0</v>
      </c>
    </row>
    <row r="43" spans="1:8" ht="12.75">
      <c r="A43" s="154"/>
      <c r="B43" s="157"/>
      <c r="C43" s="377" t="str">
        <f>'ea detail'!D240</f>
        <v>TOOTMISTASU</v>
      </c>
      <c r="D43" s="156"/>
      <c r="E43" s="449"/>
      <c r="F43" s="179"/>
      <c r="G43" s="391" t="str">
        <f>IF($H$45=0,"-",H43/$H$45)</f>
        <v>-</v>
      </c>
      <c r="H43" s="163">
        <f>'ea rahavoog'!H34</f>
        <v>0</v>
      </c>
    </row>
    <row r="44" spans="1:8" ht="12.75">
      <c r="A44" s="154"/>
      <c r="B44" s="157"/>
      <c r="C44" s="156"/>
      <c r="D44" s="156"/>
      <c r="E44" s="449"/>
      <c r="F44" s="178"/>
      <c r="G44" s="391"/>
      <c r="H44" s="163"/>
    </row>
    <row r="45" spans="1:8" ht="13.5" thickBot="1">
      <c r="A45" s="413"/>
      <c r="B45" s="414"/>
      <c r="C45" s="415"/>
      <c r="D45" s="416" t="s">
        <v>161</v>
      </c>
      <c r="E45" s="451"/>
      <c r="F45" s="439"/>
      <c r="G45" s="440" t="e">
        <f>G39+G41+G42+G43</f>
        <v>#VALUE!</v>
      </c>
      <c r="H45" s="419">
        <f>'ea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1" t="s">
        <v>187</v>
      </c>
      <c r="B47" s="421"/>
      <c r="C47" s="422"/>
      <c r="D47" s="422"/>
      <c r="E47" s="452"/>
      <c r="F47" s="442"/>
      <c r="G47" s="442" t="s">
        <v>10</v>
      </c>
      <c r="H47" s="443" t="s">
        <v>288</v>
      </c>
    </row>
    <row r="48" spans="1:8" ht="12.75">
      <c r="A48" s="148">
        <v>1</v>
      </c>
      <c r="B48" s="164" t="str">
        <f>'ea rahavoog'!B39</f>
        <v>EESTI FILMI INSTITUUT</v>
      </c>
      <c r="C48" s="168"/>
      <c r="D48" s="168"/>
      <c r="E48" s="453"/>
      <c r="F48" s="180"/>
      <c r="G48" s="391" t="e">
        <f aca="true" t="shared" si="1" ref="G48:G57">H48/$H$58</f>
        <v>#DIV/0!</v>
      </c>
      <c r="H48" s="181">
        <f>'ea rahavoog'!H39</f>
        <v>0</v>
      </c>
    </row>
    <row r="49" spans="1:8" ht="12.75">
      <c r="A49" s="148">
        <v>2</v>
      </c>
      <c r="B49" s="164" t="str">
        <f>'ea rahavoog'!B40</f>
        <v>KULTUURKAPITAL</v>
      </c>
      <c r="C49" s="168"/>
      <c r="D49" s="168"/>
      <c r="E49" s="453"/>
      <c r="F49" s="180"/>
      <c r="G49" s="391" t="e">
        <f t="shared" si="1"/>
        <v>#DIV/0!</v>
      </c>
      <c r="H49" s="181">
        <f>'ea rahavoog'!H40</f>
        <v>0</v>
      </c>
    </row>
    <row r="50" spans="1:8" ht="12.75">
      <c r="A50" s="148">
        <v>3</v>
      </c>
      <c r="B50" s="164" t="str">
        <f>'ea rahavoog'!B41</f>
        <v>MUUD EESTI FONDID</v>
      </c>
      <c r="C50" s="168"/>
      <c r="D50" s="168"/>
      <c r="E50" s="453"/>
      <c r="F50" s="180"/>
      <c r="G50" s="391" t="e">
        <f t="shared" si="1"/>
        <v>#DIV/0!</v>
      </c>
      <c r="H50" s="181">
        <f>'ea rahavoog'!H41</f>
        <v>0</v>
      </c>
    </row>
    <row r="51" spans="1:8" ht="12.75">
      <c r="A51" s="148">
        <v>4</v>
      </c>
      <c r="B51" s="164" t="str">
        <f>'ea rahavoog'!B42</f>
        <v>EESTI TELEKANAL</v>
      </c>
      <c r="C51" s="168"/>
      <c r="D51" s="168"/>
      <c r="E51" s="453"/>
      <c r="F51" s="180"/>
      <c r="G51" s="391" t="e">
        <f t="shared" si="1"/>
        <v>#DIV/0!</v>
      </c>
      <c r="H51" s="181">
        <f>'ea rahavoog'!H42</f>
        <v>0</v>
      </c>
    </row>
    <row r="52" spans="1:8" ht="12.75">
      <c r="A52" s="148">
        <v>5</v>
      </c>
      <c r="B52" s="164" t="str">
        <f>'ea rahavoog'!B43</f>
        <v>MUUD EESTI TOETUSED</v>
      </c>
      <c r="C52" s="168"/>
      <c r="D52" s="168"/>
      <c r="E52" s="453"/>
      <c r="F52" s="180"/>
      <c r="G52" s="391" t="e">
        <f t="shared" si="1"/>
        <v>#DIV/0!</v>
      </c>
      <c r="H52" s="181">
        <f>'ea rahavoog'!H43</f>
        <v>0</v>
      </c>
    </row>
    <row r="53" spans="1:8" ht="12.75">
      <c r="A53" s="148">
        <v>6</v>
      </c>
      <c r="B53" s="164" t="str">
        <f>'ea rahavoog'!B44</f>
        <v>TEISTE RIIKIDE FONDID</v>
      </c>
      <c r="C53" s="168"/>
      <c r="D53" s="168"/>
      <c r="E53" s="453"/>
      <c r="F53" s="180"/>
      <c r="G53" s="391" t="e">
        <f t="shared" si="1"/>
        <v>#DIV/0!</v>
      </c>
      <c r="H53" s="181">
        <f>'ea rahavoog'!H44</f>
        <v>0</v>
      </c>
    </row>
    <row r="54" spans="1:8" ht="12.75">
      <c r="A54" s="148">
        <v>7</v>
      </c>
      <c r="B54" s="164" t="str">
        <f>'ea rahavoog'!B45</f>
        <v>TEISTE RIIKIDE TELEKANALID</v>
      </c>
      <c r="C54" s="168"/>
      <c r="D54" s="168"/>
      <c r="E54" s="453"/>
      <c r="F54" s="180"/>
      <c r="G54" s="391" t="e">
        <f t="shared" si="1"/>
        <v>#DIV/0!</v>
      </c>
      <c r="H54" s="181">
        <f>'ea rahavoog'!H45</f>
        <v>0</v>
      </c>
    </row>
    <row r="55" spans="1:8" ht="12.75">
      <c r="A55" s="148">
        <v>8</v>
      </c>
      <c r="B55" s="164" t="str">
        <f>'ea rahavoog'!B46</f>
        <v>MUUD TEISTE RIIKIDE TOETUSED</v>
      </c>
      <c r="C55" s="168"/>
      <c r="D55" s="168"/>
      <c r="E55" s="453"/>
      <c r="F55" s="180"/>
      <c r="G55" s="391" t="e">
        <f t="shared" si="1"/>
        <v>#DIV/0!</v>
      </c>
      <c r="H55" s="181">
        <f>'ea rahavoog'!H46</f>
        <v>0</v>
      </c>
    </row>
    <row r="56" spans="1:8" ht="12.75">
      <c r="A56" s="148">
        <v>9</v>
      </c>
      <c r="B56" s="164" t="str">
        <f>'ea rahavoog'!B47</f>
        <v>MEDIA</v>
      </c>
      <c r="C56" s="168"/>
      <c r="D56" s="168"/>
      <c r="E56" s="453"/>
      <c r="F56" s="180"/>
      <c r="G56" s="391" t="e">
        <f t="shared" si="1"/>
        <v>#DIV/0!</v>
      </c>
      <c r="H56" s="181">
        <f>'ea rahavoog'!H47</f>
        <v>0</v>
      </c>
    </row>
    <row r="57" spans="1:8" ht="12.75">
      <c r="A57" s="148">
        <v>10</v>
      </c>
      <c r="B57" s="164" t="str">
        <f>'ea rahavoog'!B48</f>
        <v>FILMITOOTMISETTEVÕTTE OMAPANUS</v>
      </c>
      <c r="C57" s="168"/>
      <c r="D57" s="168"/>
      <c r="E57" s="453"/>
      <c r="F57" s="180"/>
      <c r="G57" s="391" t="e">
        <f t="shared" si="1"/>
        <v>#DIV/0!</v>
      </c>
      <c r="H57" s="181">
        <f>'ea rahavoog'!H48</f>
        <v>0</v>
      </c>
    </row>
    <row r="58" spans="1:8" ht="12.75">
      <c r="A58" s="427"/>
      <c r="B58" s="428"/>
      <c r="C58" s="429"/>
      <c r="D58" s="446" t="s">
        <v>343</v>
      </c>
      <c r="E58" s="454"/>
      <c r="F58" s="444"/>
      <c r="G58" s="445" t="e">
        <f>SUM(G48:G57)</f>
        <v>#DIV/0!</v>
      </c>
      <c r="H58" s="432">
        <f>SUM(H48:H57)</f>
        <v>0</v>
      </c>
    </row>
    <row r="59" spans="1:8" ht="12.75">
      <c r="A59" s="427"/>
      <c r="B59" s="428"/>
      <c r="C59" s="429"/>
      <c r="D59" s="446" t="s">
        <v>247</v>
      </c>
      <c r="E59" s="454"/>
      <c r="F59" s="444"/>
      <c r="G59" s="433" t="str">
        <f>IF(E59=0,"-",F59/E59-1)</f>
        <v>-</v>
      </c>
      <c r="H59" s="432">
        <f>H58-H45</f>
        <v>0</v>
      </c>
    </row>
    <row r="60" spans="1:8" s="8" customFormat="1" ht="21" customHeight="1">
      <c r="A60" s="130"/>
      <c r="B60" s="131"/>
      <c r="C60" s="132"/>
      <c r="D60" s="133"/>
      <c r="E60" s="134"/>
      <c r="F60" s="134"/>
      <c r="G60" s="135"/>
      <c r="H60" s="136"/>
    </row>
    <row r="61" spans="1:8" ht="12.75">
      <c r="A61" s="169"/>
      <c r="B61" s="170"/>
      <c r="C61" s="171" t="s">
        <v>155</v>
      </c>
      <c r="D61" s="273"/>
      <c r="E61" s="273"/>
      <c r="F61" s="174"/>
      <c r="G61" s="272" t="s">
        <v>163</v>
      </c>
      <c r="H61" s="138"/>
    </row>
    <row r="62" spans="1:8" ht="12.75">
      <c r="A62" s="169"/>
      <c r="B62" s="170"/>
      <c r="C62" s="171"/>
      <c r="D62" s="274"/>
      <c r="E62" s="274"/>
      <c r="F62" s="174"/>
      <c r="G62" s="137"/>
      <c r="H62" s="138"/>
    </row>
    <row r="63" spans="1:8" ht="12.75">
      <c r="A63" s="169"/>
      <c r="B63" s="170"/>
      <c r="C63" s="171" t="s">
        <v>256</v>
      </c>
      <c r="D63" s="273"/>
      <c r="E63" s="273"/>
      <c r="F63" s="174"/>
      <c r="G63" s="272" t="s">
        <v>163</v>
      </c>
      <c r="H63" s="138"/>
    </row>
    <row r="64" ht="12.75">
      <c r="H64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42" right="0.75" top="0.88" bottom="0.74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1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M15" sqref="M15"/>
    </sheetView>
  </sheetViews>
  <sheetFormatPr defaultColWidth="9.140625" defaultRowHeight="12.75"/>
  <cols>
    <col min="1" max="1" width="3.00390625" style="43" bestFit="1" customWidth="1"/>
    <col min="2" max="2" width="27.57421875" style="43" hidden="1" customWidth="1"/>
    <col min="3" max="3" width="11.7109375" style="43" hidden="1" customWidth="1"/>
    <col min="4" max="4" width="33.7109375" style="43" customWidth="1"/>
    <col min="5" max="5" width="11.140625" style="43" bestFit="1" customWidth="1"/>
    <col min="6" max="6" width="9.57421875" style="43" bestFit="1" customWidth="1"/>
    <col min="7" max="7" width="8.140625" style="43" bestFit="1" customWidth="1"/>
    <col min="8" max="8" width="8.7109375" style="43" bestFit="1" customWidth="1"/>
    <col min="9" max="9" width="12.140625" style="44" customWidth="1"/>
    <col min="10" max="10" width="2.57421875" style="43" bestFit="1" customWidth="1"/>
    <col min="11" max="11" width="1.421875" style="43" customWidth="1"/>
    <col min="12" max="12" width="7.7109375" style="43" customWidth="1"/>
    <col min="13" max="13" width="7.8515625" style="43" bestFit="1" customWidth="1"/>
    <col min="14" max="16" width="7.7109375" style="43" bestFit="1" customWidth="1"/>
    <col min="17" max="17" width="8.7109375" style="49" customWidth="1"/>
    <col min="18" max="18" width="6.00390625" style="49" customWidth="1"/>
    <col min="19" max="16384" width="9.140625" style="43" customWidth="1"/>
  </cols>
  <sheetData>
    <row r="1" spans="1:18" s="36" customFormat="1" ht="15">
      <c r="A1" s="287"/>
      <c r="B1" s="287"/>
      <c r="C1" s="34"/>
      <c r="D1" s="37" t="s">
        <v>360</v>
      </c>
      <c r="E1" s="288"/>
      <c r="F1" s="289"/>
      <c r="G1" s="51"/>
      <c r="H1" s="35"/>
      <c r="Q1" s="49"/>
      <c r="R1" s="49"/>
    </row>
    <row r="2" spans="1:9" ht="5.25" customHeight="1">
      <c r="A2" s="290"/>
      <c r="B2" s="291"/>
      <c r="C2" s="292"/>
      <c r="D2" s="293"/>
      <c r="E2" s="294"/>
      <c r="F2" s="295"/>
      <c r="G2" s="55"/>
      <c r="H2" s="56"/>
      <c r="I2" s="43"/>
    </row>
    <row r="3" spans="1:9" ht="15.75">
      <c r="A3" s="291"/>
      <c r="B3" s="291"/>
      <c r="C3" s="296"/>
      <c r="D3" s="511">
        <f>'ea üld'!B3</f>
        <v>0</v>
      </c>
      <c r="E3" s="511"/>
      <c r="F3" s="295"/>
      <c r="G3" s="55"/>
      <c r="H3" s="55"/>
      <c r="I3" s="43"/>
    </row>
    <row r="4" spans="1:9" ht="12.75">
      <c r="A4" s="297"/>
      <c r="B4" s="298"/>
      <c r="C4" s="299"/>
      <c r="D4" s="300" t="s">
        <v>153</v>
      </c>
      <c r="E4" s="301"/>
      <c r="F4" s="302"/>
      <c r="G4" s="57"/>
      <c r="H4" s="57"/>
      <c r="I4" s="43"/>
    </row>
    <row r="5" spans="1:9" ht="12.75">
      <c r="A5" s="297"/>
      <c r="B5" s="298"/>
      <c r="C5" s="299"/>
      <c r="D5" s="300"/>
      <c r="E5" s="301"/>
      <c r="F5" s="302"/>
      <c r="G5" s="57"/>
      <c r="H5" s="57"/>
      <c r="I5" s="43"/>
    </row>
    <row r="6" spans="1:18" ht="12.75">
      <c r="A6" s="58"/>
      <c r="B6" s="59" t="s">
        <v>242</v>
      </c>
      <c r="C6" s="59" t="s">
        <v>150</v>
      </c>
      <c r="D6" s="60" t="s">
        <v>241</v>
      </c>
      <c r="E6" s="60" t="s">
        <v>220</v>
      </c>
      <c r="F6" s="61" t="s">
        <v>144</v>
      </c>
      <c r="G6" s="62" t="s">
        <v>147</v>
      </c>
      <c r="H6" s="63" t="s">
        <v>145</v>
      </c>
      <c r="I6" s="64" t="s">
        <v>146</v>
      </c>
      <c r="J6" s="65" t="s">
        <v>20</v>
      </c>
      <c r="K6" s="66"/>
      <c r="L6" s="233" t="s">
        <v>167</v>
      </c>
      <c r="M6" s="234" t="s">
        <v>295</v>
      </c>
      <c r="N6" s="234" t="s">
        <v>295</v>
      </c>
      <c r="O6" s="234" t="s">
        <v>295</v>
      </c>
      <c r="P6" s="234" t="s">
        <v>295</v>
      </c>
      <c r="Q6" s="67" t="s">
        <v>287</v>
      </c>
      <c r="R6" s="67" t="s">
        <v>244</v>
      </c>
    </row>
    <row r="7" spans="1:18" ht="12.75">
      <c r="A7" s="58">
        <v>1</v>
      </c>
      <c r="B7" s="59" t="s">
        <v>226</v>
      </c>
      <c r="C7" s="59" t="s">
        <v>150</v>
      </c>
      <c r="D7" s="60" t="s">
        <v>368</v>
      </c>
      <c r="E7" s="60" t="s">
        <v>220</v>
      </c>
      <c r="F7" s="61" t="s">
        <v>144</v>
      </c>
      <c r="G7" s="62" t="s">
        <v>147</v>
      </c>
      <c r="H7" s="63" t="s">
        <v>145</v>
      </c>
      <c r="I7" s="64" t="s">
        <v>146</v>
      </c>
      <c r="J7" s="65" t="s">
        <v>20</v>
      </c>
      <c r="K7" s="66"/>
      <c r="L7" s="233" t="s">
        <v>167</v>
      </c>
      <c r="M7" s="303" t="s">
        <v>297</v>
      </c>
      <c r="N7" s="303" t="s">
        <v>297</v>
      </c>
      <c r="O7" s="303" t="s">
        <v>297</v>
      </c>
      <c r="P7" s="303" t="s">
        <v>297</v>
      </c>
      <c r="Q7" s="67" t="str">
        <f>Q6</f>
        <v>kokku €</v>
      </c>
      <c r="R7" s="67" t="s">
        <v>244</v>
      </c>
    </row>
    <row r="8" spans="1:18" ht="12.75">
      <c r="A8" s="95"/>
      <c r="B8" s="75"/>
      <c r="C8" s="75"/>
      <c r="D8" s="75"/>
      <c r="E8" s="75"/>
      <c r="F8" s="76"/>
      <c r="G8" s="84"/>
      <c r="H8" s="81"/>
      <c r="I8" s="76"/>
      <c r="J8" s="319"/>
      <c r="K8" s="485"/>
      <c r="L8" s="482"/>
      <c r="M8" s="482"/>
      <c r="N8" s="482"/>
      <c r="O8" s="482"/>
      <c r="P8" s="482"/>
      <c r="Q8" s="230"/>
      <c r="R8" s="350"/>
    </row>
    <row r="9" spans="1:18" ht="12.75">
      <c r="A9" s="213"/>
      <c r="B9" s="217" t="s">
        <v>14</v>
      </c>
      <c r="C9" s="217"/>
      <c r="D9" s="214" t="s">
        <v>369</v>
      </c>
      <c r="E9" s="362"/>
      <c r="F9" s="361"/>
      <c r="G9" s="363"/>
      <c r="H9" s="361"/>
      <c r="I9" s="76">
        <f>F9*H9</f>
        <v>0</v>
      </c>
      <c r="J9" s="396"/>
      <c r="K9" s="218"/>
      <c r="L9" s="354">
        <f>I9</f>
        <v>0</v>
      </c>
      <c r="M9" s="354"/>
      <c r="N9" s="354"/>
      <c r="O9" s="354"/>
      <c r="P9" s="354"/>
      <c r="Q9" s="231">
        <f>SUM(L9:P9)</f>
        <v>0</v>
      </c>
      <c r="R9" s="205" t="str">
        <f>IF(Q9-I9=0,"ok","error")</f>
        <v>ok</v>
      </c>
    </row>
    <row r="10" spans="1:18" ht="12.75">
      <c r="A10" s="95"/>
      <c r="B10" s="74"/>
      <c r="C10" s="75"/>
      <c r="D10" s="75"/>
      <c r="E10" s="75"/>
      <c r="F10" s="76"/>
      <c r="G10" s="84"/>
      <c r="H10" s="76"/>
      <c r="I10" s="76"/>
      <c r="J10" s="319"/>
      <c r="K10" s="486"/>
      <c r="L10" s="231"/>
      <c r="M10" s="231"/>
      <c r="N10" s="231"/>
      <c r="O10" s="231"/>
      <c r="P10" s="231"/>
      <c r="Q10" s="231"/>
      <c r="R10" s="350"/>
    </row>
    <row r="11" spans="1:18" ht="12.75">
      <c r="A11" s="68"/>
      <c r="B11" s="78" t="s">
        <v>227</v>
      </c>
      <c r="C11" s="78"/>
      <c r="D11" s="79" t="s">
        <v>370</v>
      </c>
      <c r="E11" s="79"/>
      <c r="F11" s="70"/>
      <c r="G11" s="71"/>
      <c r="H11" s="379"/>
      <c r="I11" s="80">
        <f>SUM(I9:I9)</f>
        <v>0</v>
      </c>
      <c r="J11" s="72"/>
      <c r="K11" s="108"/>
      <c r="L11" s="80">
        <f>SUM(L9:L9)</f>
        <v>0</v>
      </c>
      <c r="M11" s="80">
        <f>SUM(M9:M9)</f>
        <v>0</v>
      </c>
      <c r="N11" s="80">
        <f>SUM(N9:N9)</f>
        <v>0</v>
      </c>
      <c r="O11" s="80">
        <f>SUM(O9:O9)</f>
        <v>0</v>
      </c>
      <c r="P11" s="80">
        <f>SUM(P9:P9)</f>
        <v>0</v>
      </c>
      <c r="Q11" s="31">
        <f>SUM(L11:P11)</f>
        <v>0</v>
      </c>
      <c r="R11" s="206" t="str">
        <f>IF(Q11-I11=0,"ok","error")</f>
        <v>ok</v>
      </c>
    </row>
    <row r="12" spans="1:18" ht="12.75">
      <c r="A12" s="68"/>
      <c r="B12" s="69"/>
      <c r="C12" s="69"/>
      <c r="D12" s="83"/>
      <c r="E12" s="69"/>
      <c r="F12" s="70"/>
      <c r="G12" s="71"/>
      <c r="H12" s="70"/>
      <c r="I12" s="70"/>
      <c r="J12" s="72"/>
      <c r="K12" s="108"/>
      <c r="L12" s="117"/>
      <c r="M12" s="117"/>
      <c r="N12" s="117"/>
      <c r="O12" s="117"/>
      <c r="P12" s="117"/>
      <c r="Q12" s="117"/>
      <c r="R12" s="205"/>
    </row>
    <row r="13" spans="1:18" ht="12.75">
      <c r="A13" s="58">
        <v>2</v>
      </c>
      <c r="B13" s="59" t="s">
        <v>15</v>
      </c>
      <c r="C13" s="59"/>
      <c r="D13" s="60" t="s">
        <v>299</v>
      </c>
      <c r="E13" s="109"/>
      <c r="F13" s="61" t="s">
        <v>144</v>
      </c>
      <c r="G13" s="62" t="s">
        <v>143</v>
      </c>
      <c r="H13" s="64" t="s">
        <v>145</v>
      </c>
      <c r="I13" s="64" t="s">
        <v>146</v>
      </c>
      <c r="J13" s="65" t="s">
        <v>20</v>
      </c>
      <c r="K13" s="108"/>
      <c r="L13" s="64" t="str">
        <f aca="true" t="shared" si="0" ref="L13:R13">L7</f>
        <v>Arendus</v>
      </c>
      <c r="M13" s="499" t="str">
        <f t="shared" si="0"/>
        <v>daatum</v>
      </c>
      <c r="N13" s="499" t="str">
        <f t="shared" si="0"/>
        <v>daatum</v>
      </c>
      <c r="O13" s="499" t="str">
        <f t="shared" si="0"/>
        <v>daatum</v>
      </c>
      <c r="P13" s="499" t="str">
        <f t="shared" si="0"/>
        <v>daatum</v>
      </c>
      <c r="Q13" s="64" t="str">
        <f t="shared" si="0"/>
        <v>kokku €</v>
      </c>
      <c r="R13" s="64" t="str">
        <f t="shared" si="0"/>
        <v>kontroll</v>
      </c>
    </row>
    <row r="14" spans="1:18" ht="12.75">
      <c r="A14" s="95"/>
      <c r="B14" s="75"/>
      <c r="C14" s="75"/>
      <c r="D14" s="75"/>
      <c r="E14" s="75"/>
      <c r="F14" s="76"/>
      <c r="G14" s="84"/>
      <c r="H14" s="76"/>
      <c r="I14" s="76"/>
      <c r="J14" s="319"/>
      <c r="K14" s="486"/>
      <c r="L14" s="354"/>
      <c r="M14" s="231"/>
      <c r="N14" s="231"/>
      <c r="O14" s="231"/>
      <c r="P14" s="231"/>
      <c r="Q14" s="231"/>
      <c r="R14" s="350"/>
    </row>
    <row r="15" spans="1:19" ht="12.75">
      <c r="A15" s="213"/>
      <c r="B15" s="219" t="s">
        <v>102</v>
      </c>
      <c r="C15" s="219"/>
      <c r="D15" s="214" t="s">
        <v>104</v>
      </c>
      <c r="E15" s="362"/>
      <c r="F15" s="361"/>
      <c r="G15" s="363"/>
      <c r="H15" s="361"/>
      <c r="I15" s="76">
        <f aca="true" t="shared" si="1" ref="I15:I20">F15*H15</f>
        <v>0</v>
      </c>
      <c r="J15" s="366" t="s">
        <v>16</v>
      </c>
      <c r="K15" s="218"/>
      <c r="L15" s="354"/>
      <c r="M15" s="304"/>
      <c r="N15" s="304"/>
      <c r="O15" s="304"/>
      <c r="P15" s="304"/>
      <c r="Q15" s="231">
        <f aca="true" t="shared" si="2" ref="Q15:Q20">SUM(L15:P15)</f>
        <v>0</v>
      </c>
      <c r="R15" s="207" t="str">
        <f aca="true" t="shared" si="3" ref="R15:R20">IF(Q15-I15=0,"ok","error")</f>
        <v>ok</v>
      </c>
      <c r="S15" s="44"/>
    </row>
    <row r="16" spans="1:18" ht="12.75">
      <c r="A16" s="213"/>
      <c r="B16" s="219" t="s">
        <v>103</v>
      </c>
      <c r="C16" s="219"/>
      <c r="D16" s="214" t="s">
        <v>105</v>
      </c>
      <c r="E16" s="362"/>
      <c r="F16" s="361"/>
      <c r="G16" s="363"/>
      <c r="H16" s="361"/>
      <c r="I16" s="76">
        <f t="shared" si="1"/>
        <v>0</v>
      </c>
      <c r="J16" s="366" t="s">
        <v>16</v>
      </c>
      <c r="K16" s="218"/>
      <c r="L16" s="354"/>
      <c r="M16" s="304"/>
      <c r="N16" s="304"/>
      <c r="O16" s="304"/>
      <c r="P16" s="304"/>
      <c r="Q16" s="231">
        <f t="shared" si="2"/>
        <v>0</v>
      </c>
      <c r="R16" s="207" t="str">
        <f t="shared" si="3"/>
        <v>ok</v>
      </c>
    </row>
    <row r="17" spans="1:18" ht="12.75">
      <c r="A17" s="213"/>
      <c r="B17" s="217" t="s">
        <v>190</v>
      </c>
      <c r="C17" s="217"/>
      <c r="D17" s="214" t="s">
        <v>191</v>
      </c>
      <c r="E17" s="362"/>
      <c r="F17" s="361"/>
      <c r="G17" s="363"/>
      <c r="H17" s="361"/>
      <c r="I17" s="76">
        <f t="shared" si="1"/>
        <v>0</v>
      </c>
      <c r="J17" s="366" t="s">
        <v>16</v>
      </c>
      <c r="K17" s="218"/>
      <c r="L17" s="354"/>
      <c r="M17" s="304"/>
      <c r="N17" s="304"/>
      <c r="O17" s="304"/>
      <c r="P17" s="304"/>
      <c r="Q17" s="231">
        <f t="shared" si="2"/>
        <v>0</v>
      </c>
      <c r="R17" s="207" t="str">
        <f t="shared" si="3"/>
        <v>ok</v>
      </c>
    </row>
    <row r="18" spans="1:18" ht="12.75">
      <c r="A18" s="213"/>
      <c r="B18" s="217" t="s">
        <v>12</v>
      </c>
      <c r="C18" s="217"/>
      <c r="D18" s="214" t="s">
        <v>291</v>
      </c>
      <c r="E18" s="362"/>
      <c r="F18" s="361"/>
      <c r="G18" s="363"/>
      <c r="H18" s="361"/>
      <c r="I18" s="76">
        <f t="shared" si="1"/>
        <v>0</v>
      </c>
      <c r="J18" s="366" t="s">
        <v>16</v>
      </c>
      <c r="K18" s="218"/>
      <c r="L18" s="354"/>
      <c r="M18" s="304"/>
      <c r="N18" s="304"/>
      <c r="O18" s="304"/>
      <c r="P18" s="304"/>
      <c r="Q18" s="231">
        <f t="shared" si="2"/>
        <v>0</v>
      </c>
      <c r="R18" s="207" t="str">
        <f t="shared" si="3"/>
        <v>ok</v>
      </c>
    </row>
    <row r="19" spans="1:18" ht="12.75">
      <c r="A19" s="213"/>
      <c r="B19" s="217"/>
      <c r="C19" s="217"/>
      <c r="D19" s="214" t="s">
        <v>372</v>
      </c>
      <c r="E19" s="362"/>
      <c r="F19" s="361"/>
      <c r="G19" s="363"/>
      <c r="H19" s="361"/>
      <c r="I19" s="76">
        <f t="shared" si="1"/>
        <v>0</v>
      </c>
      <c r="J19" s="334"/>
      <c r="K19" s="218"/>
      <c r="L19" s="354"/>
      <c r="M19" s="304"/>
      <c r="N19" s="304"/>
      <c r="O19" s="304"/>
      <c r="P19" s="304"/>
      <c r="Q19" s="231">
        <f t="shared" si="2"/>
        <v>0</v>
      </c>
      <c r="R19" s="207" t="str">
        <f t="shared" si="3"/>
        <v>ok</v>
      </c>
    </row>
    <row r="20" spans="1:18" ht="12.75">
      <c r="A20" s="213"/>
      <c r="B20" s="217" t="s">
        <v>17</v>
      </c>
      <c r="C20" s="217"/>
      <c r="D20" s="214" t="s">
        <v>106</v>
      </c>
      <c r="E20" s="362"/>
      <c r="F20" s="361"/>
      <c r="G20" s="363"/>
      <c r="H20" s="361"/>
      <c r="I20" s="76">
        <f t="shared" si="1"/>
        <v>0</v>
      </c>
      <c r="J20" s="366"/>
      <c r="K20" s="218"/>
      <c r="L20" s="354"/>
      <c r="M20" s="304"/>
      <c r="N20" s="304"/>
      <c r="O20" s="304"/>
      <c r="P20" s="304"/>
      <c r="Q20" s="231">
        <f t="shared" si="2"/>
        <v>0</v>
      </c>
      <c r="R20" s="207" t="str">
        <f t="shared" si="3"/>
        <v>ok</v>
      </c>
    </row>
    <row r="21" spans="1:18" ht="12.75">
      <c r="A21" s="95"/>
      <c r="B21" s="75"/>
      <c r="C21" s="75"/>
      <c r="D21" s="75"/>
      <c r="E21" s="75"/>
      <c r="F21" s="76"/>
      <c r="G21" s="84"/>
      <c r="H21" s="76"/>
      <c r="I21" s="76"/>
      <c r="J21" s="319"/>
      <c r="K21" s="486"/>
      <c r="L21" s="354"/>
      <c r="M21" s="231"/>
      <c r="N21" s="231"/>
      <c r="O21" s="231"/>
      <c r="P21" s="231"/>
      <c r="Q21" s="231"/>
      <c r="R21" s="350"/>
    </row>
    <row r="22" spans="1:18" ht="12.75">
      <c r="A22" s="68"/>
      <c r="B22" s="78" t="s">
        <v>18</v>
      </c>
      <c r="C22" s="78"/>
      <c r="D22" s="79" t="s">
        <v>107</v>
      </c>
      <c r="E22" s="79"/>
      <c r="F22" s="70"/>
      <c r="G22" s="71"/>
      <c r="H22" s="76"/>
      <c r="I22" s="82">
        <f>SUM(I15:I21)</f>
        <v>0</v>
      </c>
      <c r="J22" s="72"/>
      <c r="K22" s="108"/>
      <c r="L22" s="82">
        <f>SUM(L15:L21)</f>
        <v>0</v>
      </c>
      <c r="M22" s="82">
        <f>SUM(M15:M21)</f>
        <v>0</v>
      </c>
      <c r="N22" s="82">
        <f>SUM(N15:N21)</f>
        <v>0</v>
      </c>
      <c r="O22" s="82">
        <f>SUM(O15:O21)</f>
        <v>0</v>
      </c>
      <c r="P22" s="82">
        <f>SUM(P15:P21)</f>
        <v>0</v>
      </c>
      <c r="Q22" s="31">
        <f>SUM(L22:P22)</f>
        <v>0</v>
      </c>
      <c r="R22" s="206" t="str">
        <f>IF(Q22-I22=0,"ok","error")</f>
        <v>ok</v>
      </c>
    </row>
    <row r="23" spans="1:18" ht="12.75">
      <c r="A23" s="68"/>
      <c r="B23" s="83" t="s">
        <v>243</v>
      </c>
      <c r="C23" s="83"/>
      <c r="D23" s="83" t="s">
        <v>108</v>
      </c>
      <c r="E23" s="77"/>
      <c r="F23" s="70"/>
      <c r="G23" s="71"/>
      <c r="H23" s="76"/>
      <c r="I23" s="70"/>
      <c r="J23" s="72"/>
      <c r="K23" s="108"/>
      <c r="L23" s="117"/>
      <c r="M23" s="117"/>
      <c r="N23" s="117"/>
      <c r="O23" s="117"/>
      <c r="P23" s="117"/>
      <c r="Q23" s="117"/>
      <c r="R23" s="205"/>
    </row>
    <row r="24" spans="1:18" ht="12.75">
      <c r="A24" s="58">
        <v>3</v>
      </c>
      <c r="B24" s="59" t="s">
        <v>15</v>
      </c>
      <c r="C24" s="59"/>
      <c r="D24" s="60" t="s">
        <v>269</v>
      </c>
      <c r="E24" s="109"/>
      <c r="F24" s="61" t="s">
        <v>144</v>
      </c>
      <c r="G24" s="62" t="s">
        <v>143</v>
      </c>
      <c r="H24" s="64" t="s">
        <v>145</v>
      </c>
      <c r="I24" s="64" t="s">
        <v>146</v>
      </c>
      <c r="J24" s="65" t="s">
        <v>20</v>
      </c>
      <c r="K24" s="108"/>
      <c r="L24" s="64" t="str">
        <f aca="true" t="shared" si="4" ref="L24:R24">L7</f>
        <v>Arendus</v>
      </c>
      <c r="M24" s="499" t="str">
        <f t="shared" si="4"/>
        <v>daatum</v>
      </c>
      <c r="N24" s="499" t="str">
        <f t="shared" si="4"/>
        <v>daatum</v>
      </c>
      <c r="O24" s="499" t="str">
        <f t="shared" si="4"/>
        <v>daatum</v>
      </c>
      <c r="P24" s="499" t="str">
        <f t="shared" si="4"/>
        <v>daatum</v>
      </c>
      <c r="Q24" s="64" t="str">
        <f t="shared" si="4"/>
        <v>kokku €</v>
      </c>
      <c r="R24" s="64" t="str">
        <f t="shared" si="4"/>
        <v>kontroll</v>
      </c>
    </row>
    <row r="25" spans="1:18" ht="12.75">
      <c r="A25" s="68"/>
      <c r="B25" s="83"/>
      <c r="C25" s="83"/>
      <c r="D25" s="83"/>
      <c r="E25" s="77"/>
      <c r="F25" s="70"/>
      <c r="G25" s="71"/>
      <c r="H25" s="76"/>
      <c r="I25" s="70"/>
      <c r="J25" s="72"/>
      <c r="K25" s="108"/>
      <c r="L25" s="354"/>
      <c r="M25" s="117"/>
      <c r="N25" s="117"/>
      <c r="O25" s="117"/>
      <c r="P25" s="117"/>
      <c r="Q25" s="117"/>
      <c r="R25" s="205"/>
    </row>
    <row r="26" spans="1:18" ht="12.75">
      <c r="A26" s="68"/>
      <c r="B26" s="83"/>
      <c r="C26" s="83"/>
      <c r="D26" s="214" t="s">
        <v>364</v>
      </c>
      <c r="E26" s="362"/>
      <c r="F26" s="361"/>
      <c r="G26" s="363"/>
      <c r="H26" s="361"/>
      <c r="I26" s="76">
        <f>F26*H26</f>
        <v>0</v>
      </c>
      <c r="J26" s="366" t="s">
        <v>16</v>
      </c>
      <c r="K26" s="108"/>
      <c r="L26" s="354"/>
      <c r="M26" s="304"/>
      <c r="N26" s="304"/>
      <c r="O26" s="304"/>
      <c r="P26" s="304"/>
      <c r="Q26" s="231">
        <f>SUM(L26:P26)</f>
        <v>0</v>
      </c>
      <c r="R26" s="207" t="str">
        <f>IF(Q26-I26=0,"ok","error")</f>
        <v>ok</v>
      </c>
    </row>
    <row r="27" spans="1:18" ht="12.75">
      <c r="A27" s="68"/>
      <c r="B27" s="83"/>
      <c r="C27" s="83"/>
      <c r="D27" s="214" t="s">
        <v>296</v>
      </c>
      <c r="E27" s="362"/>
      <c r="F27" s="361"/>
      <c r="G27" s="363"/>
      <c r="H27" s="361"/>
      <c r="I27" s="76">
        <f>F27*H27</f>
        <v>0</v>
      </c>
      <c r="J27" s="366"/>
      <c r="K27" s="108"/>
      <c r="L27" s="354"/>
      <c r="M27" s="304"/>
      <c r="N27" s="304"/>
      <c r="O27" s="304"/>
      <c r="P27" s="304"/>
      <c r="Q27" s="231">
        <f>SUM(L27:P27)</f>
        <v>0</v>
      </c>
      <c r="R27" s="207" t="str">
        <f>IF(Q27-I27=0,"ok","error")</f>
        <v>ok</v>
      </c>
    </row>
    <row r="28" spans="1:18" ht="12.75">
      <c r="A28" s="68"/>
      <c r="B28" s="83"/>
      <c r="C28" s="83"/>
      <c r="D28" s="214" t="s">
        <v>270</v>
      </c>
      <c r="E28" s="362"/>
      <c r="F28" s="361"/>
      <c r="G28" s="363"/>
      <c r="H28" s="361"/>
      <c r="I28" s="76">
        <f>F28*H28</f>
        <v>0</v>
      </c>
      <c r="J28" s="396"/>
      <c r="K28" s="108"/>
      <c r="L28" s="354"/>
      <c r="M28" s="304"/>
      <c r="N28" s="304"/>
      <c r="O28" s="304"/>
      <c r="P28" s="304"/>
      <c r="Q28" s="231">
        <f>SUM(L28:P28)</f>
        <v>0</v>
      </c>
      <c r="R28" s="207" t="str">
        <f>IF(Q28-I28=0,"ok","error")</f>
        <v>ok</v>
      </c>
    </row>
    <row r="29" spans="1:18" ht="12.75">
      <c r="A29" s="68"/>
      <c r="B29" s="83"/>
      <c r="C29" s="83"/>
      <c r="D29" s="214" t="s">
        <v>300</v>
      </c>
      <c r="E29" s="362"/>
      <c r="F29" s="361"/>
      <c r="G29" s="363"/>
      <c r="H29" s="361"/>
      <c r="I29" s="76">
        <f>F29*H29</f>
        <v>0</v>
      </c>
      <c r="J29" s="396"/>
      <c r="K29" s="108"/>
      <c r="L29" s="354"/>
      <c r="M29" s="304"/>
      <c r="N29" s="304"/>
      <c r="O29" s="304"/>
      <c r="P29" s="304"/>
      <c r="Q29" s="231">
        <f>SUM(L29:P29)</f>
        <v>0</v>
      </c>
      <c r="R29" s="207" t="str">
        <f>IF(Q29-I29=0,"ok","error")</f>
        <v>ok</v>
      </c>
    </row>
    <row r="30" spans="1:18" ht="12.75">
      <c r="A30" s="68"/>
      <c r="B30" s="83"/>
      <c r="C30" s="83"/>
      <c r="D30" s="214" t="s">
        <v>118</v>
      </c>
      <c r="E30" s="362"/>
      <c r="F30" s="361"/>
      <c r="G30" s="363"/>
      <c r="H30" s="361"/>
      <c r="I30" s="76">
        <f>F30*H30</f>
        <v>0</v>
      </c>
      <c r="J30" s="396"/>
      <c r="K30" s="108"/>
      <c r="L30" s="354"/>
      <c r="M30" s="304"/>
      <c r="N30" s="304"/>
      <c r="O30" s="304"/>
      <c r="P30" s="304"/>
      <c r="Q30" s="231">
        <f>SUM(L30:P30)</f>
        <v>0</v>
      </c>
      <c r="R30" s="207" t="str">
        <f>IF(Q30-I30=0,"ok","error")</f>
        <v>ok</v>
      </c>
    </row>
    <row r="31" spans="1:18" ht="12.75">
      <c r="A31" s="68"/>
      <c r="B31" s="83"/>
      <c r="C31" s="83"/>
      <c r="D31" s="83"/>
      <c r="E31" s="77"/>
      <c r="F31" s="70"/>
      <c r="G31" s="71"/>
      <c r="H31" s="76"/>
      <c r="I31" s="70"/>
      <c r="J31" s="72"/>
      <c r="K31" s="108"/>
      <c r="L31" s="354"/>
      <c r="M31" s="117"/>
      <c r="N31" s="117"/>
      <c r="O31" s="117"/>
      <c r="P31" s="117"/>
      <c r="Q31" s="117"/>
      <c r="R31" s="205"/>
    </row>
    <row r="32" spans="1:18" ht="12.75">
      <c r="A32" s="68"/>
      <c r="B32" s="83"/>
      <c r="C32" s="83"/>
      <c r="D32" s="79" t="s">
        <v>271</v>
      </c>
      <c r="E32" s="77"/>
      <c r="F32" s="70"/>
      <c r="G32" s="71"/>
      <c r="H32" s="76"/>
      <c r="I32" s="82">
        <f>SUM(I26:I31)</f>
        <v>0</v>
      </c>
      <c r="J32" s="72"/>
      <c r="K32" s="108"/>
      <c r="L32" s="82">
        <f>SUM(L26:L31)</f>
        <v>0</v>
      </c>
      <c r="M32" s="82">
        <f>SUM(M26:M31)</f>
        <v>0</v>
      </c>
      <c r="N32" s="82">
        <f>SUM(N26:N31)</f>
        <v>0</v>
      </c>
      <c r="O32" s="82">
        <f>SUM(O26:O31)</f>
        <v>0</v>
      </c>
      <c r="P32" s="82">
        <f>SUM(P26:P31)</f>
        <v>0</v>
      </c>
      <c r="Q32" s="31">
        <f>SUM(L32:P32)</f>
        <v>0</v>
      </c>
      <c r="R32" s="206" t="str">
        <f>IF(Q32-I32=0,"ok","error")</f>
        <v>ok</v>
      </c>
    </row>
    <row r="33" spans="1:18" ht="12.75">
      <c r="A33" s="68"/>
      <c r="B33" s="77"/>
      <c r="C33" s="77"/>
      <c r="D33" s="83" t="s">
        <v>108</v>
      </c>
      <c r="E33" s="69"/>
      <c r="F33" s="70"/>
      <c r="G33" s="71"/>
      <c r="H33" s="70"/>
      <c r="I33" s="70"/>
      <c r="J33" s="72"/>
      <c r="K33" s="108"/>
      <c r="L33" s="117"/>
      <c r="M33" s="117"/>
      <c r="N33" s="117"/>
      <c r="O33" s="117"/>
      <c r="P33" s="117"/>
      <c r="Q33" s="117"/>
      <c r="R33" s="205"/>
    </row>
    <row r="34" spans="1:18" ht="12.75">
      <c r="A34" s="58">
        <v>4</v>
      </c>
      <c r="B34" s="59" t="s">
        <v>19</v>
      </c>
      <c r="C34" s="59"/>
      <c r="D34" s="60" t="s">
        <v>178</v>
      </c>
      <c r="E34" s="110"/>
      <c r="F34" s="61" t="s">
        <v>144</v>
      </c>
      <c r="G34" s="62" t="s">
        <v>143</v>
      </c>
      <c r="H34" s="64" t="s">
        <v>145</v>
      </c>
      <c r="I34" s="64" t="s">
        <v>146</v>
      </c>
      <c r="J34" s="65" t="s">
        <v>20</v>
      </c>
      <c r="K34" s="108"/>
      <c r="L34" s="64" t="str">
        <f aca="true" t="shared" si="5" ref="L34:R34">L7</f>
        <v>Arendus</v>
      </c>
      <c r="M34" s="499" t="str">
        <f t="shared" si="5"/>
        <v>daatum</v>
      </c>
      <c r="N34" s="499" t="str">
        <f t="shared" si="5"/>
        <v>daatum</v>
      </c>
      <c r="O34" s="499" t="str">
        <f t="shared" si="5"/>
        <v>daatum</v>
      </c>
      <c r="P34" s="499" t="str">
        <f t="shared" si="5"/>
        <v>daatum</v>
      </c>
      <c r="Q34" s="64" t="str">
        <f t="shared" si="5"/>
        <v>kokku €</v>
      </c>
      <c r="R34" s="64" t="str">
        <f t="shared" si="5"/>
        <v>kontroll</v>
      </c>
    </row>
    <row r="35" spans="1:18" ht="12.75">
      <c r="A35" s="68"/>
      <c r="B35" s="69"/>
      <c r="C35" s="69"/>
      <c r="D35" s="69"/>
      <c r="E35" s="69"/>
      <c r="F35" s="70"/>
      <c r="G35" s="71"/>
      <c r="H35" s="70"/>
      <c r="I35" s="70"/>
      <c r="J35" s="72"/>
      <c r="K35" s="108"/>
      <c r="L35" s="354"/>
      <c r="M35" s="117"/>
      <c r="N35" s="117"/>
      <c r="O35" s="117"/>
      <c r="P35" s="117"/>
      <c r="Q35" s="231"/>
      <c r="R35" s="205"/>
    </row>
    <row r="36" spans="1:18" ht="12.75">
      <c r="A36" s="213"/>
      <c r="B36" s="217" t="s">
        <v>192</v>
      </c>
      <c r="C36" s="217"/>
      <c r="D36" s="214" t="s">
        <v>193</v>
      </c>
      <c r="E36" s="362"/>
      <c r="F36" s="361"/>
      <c r="G36" s="363"/>
      <c r="H36" s="361"/>
      <c r="I36" s="76">
        <f>F36*H36</f>
        <v>0</v>
      </c>
      <c r="J36" s="366" t="s">
        <v>16</v>
      </c>
      <c r="K36" s="218"/>
      <c r="L36" s="354"/>
      <c r="M36" s="304"/>
      <c r="N36" s="304"/>
      <c r="O36" s="304"/>
      <c r="P36" s="304"/>
      <c r="Q36" s="231">
        <f aca="true" t="shared" si="6" ref="Q36:Q49">SUM(L36:P36)</f>
        <v>0</v>
      </c>
      <c r="R36" s="207" t="str">
        <f aca="true" t="shared" si="7" ref="R36:R49">IF(Q36-I36=0,"ok","error")</f>
        <v>ok</v>
      </c>
    </row>
    <row r="37" spans="1:18" ht="12.75">
      <c r="A37" s="213"/>
      <c r="B37" s="217" t="s">
        <v>21</v>
      </c>
      <c r="C37" s="217"/>
      <c r="D37" s="214" t="s">
        <v>228</v>
      </c>
      <c r="E37" s="362"/>
      <c r="F37" s="361"/>
      <c r="G37" s="363"/>
      <c r="H37" s="361"/>
      <c r="I37" s="76">
        <f>F37*H37</f>
        <v>0</v>
      </c>
      <c r="J37" s="366" t="s">
        <v>16</v>
      </c>
      <c r="K37" s="218"/>
      <c r="L37" s="354"/>
      <c r="M37" s="304"/>
      <c r="N37" s="304"/>
      <c r="O37" s="304"/>
      <c r="P37" s="304"/>
      <c r="Q37" s="231">
        <f t="shared" si="6"/>
        <v>0</v>
      </c>
      <c r="R37" s="207" t="str">
        <f t="shared" si="7"/>
        <v>ok</v>
      </c>
    </row>
    <row r="38" spans="1:18" ht="12.75">
      <c r="A38" s="213"/>
      <c r="B38" s="217" t="s">
        <v>229</v>
      </c>
      <c r="C38" s="217"/>
      <c r="D38" s="214" t="s">
        <v>109</v>
      </c>
      <c r="E38" s="362"/>
      <c r="F38" s="361"/>
      <c r="G38" s="363"/>
      <c r="H38" s="361"/>
      <c r="I38" s="76">
        <f aca="true" t="shared" si="8" ref="I38:I49">F38*H38</f>
        <v>0</v>
      </c>
      <c r="J38" s="366" t="s">
        <v>16</v>
      </c>
      <c r="K38" s="218"/>
      <c r="L38" s="354"/>
      <c r="M38" s="304"/>
      <c r="N38" s="304"/>
      <c r="O38" s="304"/>
      <c r="P38" s="304"/>
      <c r="Q38" s="231">
        <f t="shared" si="6"/>
        <v>0</v>
      </c>
      <c r="R38" s="207" t="str">
        <f t="shared" si="7"/>
        <v>ok</v>
      </c>
    </row>
    <row r="39" spans="1:18" ht="12.75">
      <c r="A39" s="213"/>
      <c r="B39" s="217" t="s">
        <v>230</v>
      </c>
      <c r="C39" s="217"/>
      <c r="D39" s="214" t="s">
        <v>373</v>
      </c>
      <c r="E39" s="362"/>
      <c r="F39" s="361"/>
      <c r="G39" s="363"/>
      <c r="H39" s="361"/>
      <c r="I39" s="76">
        <f t="shared" si="8"/>
        <v>0</v>
      </c>
      <c r="J39" s="366" t="s">
        <v>16</v>
      </c>
      <c r="K39" s="218"/>
      <c r="L39" s="354"/>
      <c r="M39" s="304"/>
      <c r="N39" s="304"/>
      <c r="O39" s="304"/>
      <c r="P39" s="304"/>
      <c r="Q39" s="231">
        <f t="shared" si="6"/>
        <v>0</v>
      </c>
      <c r="R39" s="207" t="str">
        <f t="shared" si="7"/>
        <v>ok</v>
      </c>
    </row>
    <row r="40" spans="1:18" ht="12.75">
      <c r="A40" s="213"/>
      <c r="B40" s="221" t="s">
        <v>231</v>
      </c>
      <c r="C40" s="217"/>
      <c r="D40" s="214" t="s">
        <v>274</v>
      </c>
      <c r="E40" s="362"/>
      <c r="F40" s="361"/>
      <c r="G40" s="363"/>
      <c r="H40" s="361"/>
      <c r="I40" s="76">
        <f t="shared" si="8"/>
        <v>0</v>
      </c>
      <c r="J40" s="366" t="s">
        <v>16</v>
      </c>
      <c r="K40" s="218"/>
      <c r="L40" s="354"/>
      <c r="M40" s="304"/>
      <c r="N40" s="304"/>
      <c r="O40" s="304"/>
      <c r="P40" s="304"/>
      <c r="Q40" s="231">
        <f t="shared" si="6"/>
        <v>0</v>
      </c>
      <c r="R40" s="207" t="str">
        <f t="shared" si="7"/>
        <v>ok</v>
      </c>
    </row>
    <row r="41" spans="1:18" ht="12.75">
      <c r="A41" s="213"/>
      <c r="B41" s="217" t="s">
        <v>22</v>
      </c>
      <c r="C41" s="217"/>
      <c r="D41" s="214" t="s">
        <v>110</v>
      </c>
      <c r="E41" s="362"/>
      <c r="F41" s="361"/>
      <c r="G41" s="363"/>
      <c r="H41" s="361"/>
      <c r="I41" s="76">
        <f t="shared" si="8"/>
        <v>0</v>
      </c>
      <c r="J41" s="366" t="s">
        <v>16</v>
      </c>
      <c r="K41" s="218"/>
      <c r="L41" s="354"/>
      <c r="M41" s="304"/>
      <c r="N41" s="304"/>
      <c r="O41" s="304"/>
      <c r="P41" s="304"/>
      <c r="Q41" s="231">
        <f t="shared" si="6"/>
        <v>0</v>
      </c>
      <c r="R41" s="207" t="str">
        <f t="shared" si="7"/>
        <v>ok</v>
      </c>
    </row>
    <row r="42" spans="1:18" ht="12.75">
      <c r="A42" s="213"/>
      <c r="B42" s="217"/>
      <c r="C42" s="217"/>
      <c r="D42" s="214" t="s">
        <v>111</v>
      </c>
      <c r="E42" s="362"/>
      <c r="F42" s="361"/>
      <c r="G42" s="363"/>
      <c r="H42" s="361"/>
      <c r="I42" s="76">
        <f t="shared" si="8"/>
        <v>0</v>
      </c>
      <c r="J42" s="366" t="s">
        <v>16</v>
      </c>
      <c r="K42" s="218"/>
      <c r="L42" s="354"/>
      <c r="M42" s="304"/>
      <c r="N42" s="304"/>
      <c r="O42" s="304"/>
      <c r="P42" s="304"/>
      <c r="Q42" s="231">
        <f t="shared" si="6"/>
        <v>0</v>
      </c>
      <c r="R42" s="207" t="str">
        <f t="shared" si="7"/>
        <v>ok</v>
      </c>
    </row>
    <row r="43" spans="1:18" ht="12.75">
      <c r="A43" s="213"/>
      <c r="B43" s="217"/>
      <c r="C43" s="217"/>
      <c r="D43" s="214" t="s">
        <v>272</v>
      </c>
      <c r="E43" s="362"/>
      <c r="F43" s="361"/>
      <c r="G43" s="363"/>
      <c r="H43" s="361"/>
      <c r="I43" s="76">
        <f t="shared" si="8"/>
        <v>0</v>
      </c>
      <c r="J43" s="366" t="s">
        <v>16</v>
      </c>
      <c r="K43" s="218"/>
      <c r="L43" s="354"/>
      <c r="M43" s="304"/>
      <c r="N43" s="304"/>
      <c r="O43" s="304"/>
      <c r="P43" s="304"/>
      <c r="Q43" s="231">
        <f t="shared" si="6"/>
        <v>0</v>
      </c>
      <c r="R43" s="207" t="str">
        <f t="shared" si="7"/>
        <v>ok</v>
      </c>
    </row>
    <row r="44" spans="1:18" ht="12.75">
      <c r="A44" s="213"/>
      <c r="B44" s="217"/>
      <c r="C44" s="217"/>
      <c r="D44" s="214" t="s">
        <v>301</v>
      </c>
      <c r="E44" s="362"/>
      <c r="F44" s="361"/>
      <c r="G44" s="363"/>
      <c r="H44" s="361"/>
      <c r="I44" s="76">
        <f>F44*H44</f>
        <v>0</v>
      </c>
      <c r="J44" s="366" t="s">
        <v>16</v>
      </c>
      <c r="K44" s="218"/>
      <c r="L44" s="354"/>
      <c r="M44" s="304"/>
      <c r="N44" s="304"/>
      <c r="O44" s="304"/>
      <c r="P44" s="304"/>
      <c r="Q44" s="231">
        <f>SUM(L44:P44)</f>
        <v>0</v>
      </c>
      <c r="R44" s="207" t="str">
        <f>IF(Q44-I44=0,"ok","error")</f>
        <v>ok</v>
      </c>
    </row>
    <row r="45" spans="1:18" ht="12.75">
      <c r="A45" s="213"/>
      <c r="B45" s="217"/>
      <c r="C45" s="217"/>
      <c r="D45" s="214" t="s">
        <v>302</v>
      </c>
      <c r="E45" s="362"/>
      <c r="F45" s="361"/>
      <c r="G45" s="363"/>
      <c r="H45" s="361"/>
      <c r="I45" s="76">
        <f t="shared" si="8"/>
        <v>0</v>
      </c>
      <c r="J45" s="366" t="s">
        <v>16</v>
      </c>
      <c r="K45" s="218"/>
      <c r="L45" s="354"/>
      <c r="M45" s="304"/>
      <c r="N45" s="304"/>
      <c r="O45" s="304"/>
      <c r="P45" s="304"/>
      <c r="Q45" s="231">
        <f t="shared" si="6"/>
        <v>0</v>
      </c>
      <c r="R45" s="207" t="str">
        <f t="shared" si="7"/>
        <v>ok</v>
      </c>
    </row>
    <row r="46" spans="1:18" ht="12.75">
      <c r="A46" s="213"/>
      <c r="B46" s="217" t="s">
        <v>195</v>
      </c>
      <c r="C46" s="217"/>
      <c r="D46" s="214" t="s">
        <v>196</v>
      </c>
      <c r="E46" s="362"/>
      <c r="F46" s="361"/>
      <c r="G46" s="363"/>
      <c r="H46" s="361"/>
      <c r="I46" s="76">
        <f t="shared" si="8"/>
        <v>0</v>
      </c>
      <c r="J46" s="366" t="s">
        <v>16</v>
      </c>
      <c r="K46" s="218"/>
      <c r="L46" s="354"/>
      <c r="M46" s="304"/>
      <c r="N46" s="304"/>
      <c r="O46" s="304"/>
      <c r="P46" s="304"/>
      <c r="Q46" s="231">
        <f t="shared" si="6"/>
        <v>0</v>
      </c>
      <c r="R46" s="207" t="str">
        <f t="shared" si="7"/>
        <v>ok</v>
      </c>
    </row>
    <row r="47" spans="1:18" ht="12.75">
      <c r="A47" s="213"/>
      <c r="B47" s="217"/>
      <c r="C47" s="217"/>
      <c r="D47" s="214" t="s">
        <v>257</v>
      </c>
      <c r="E47" s="362"/>
      <c r="F47" s="361"/>
      <c r="G47" s="363"/>
      <c r="H47" s="361"/>
      <c r="I47" s="76">
        <f t="shared" si="8"/>
        <v>0</v>
      </c>
      <c r="J47" s="366" t="s">
        <v>16</v>
      </c>
      <c r="K47" s="218"/>
      <c r="L47" s="354"/>
      <c r="M47" s="304"/>
      <c r="N47" s="304"/>
      <c r="O47" s="304"/>
      <c r="P47" s="304"/>
      <c r="Q47" s="231">
        <f t="shared" si="6"/>
        <v>0</v>
      </c>
      <c r="R47" s="207" t="str">
        <f t="shared" si="7"/>
        <v>ok</v>
      </c>
    </row>
    <row r="48" spans="1:18" ht="12.75">
      <c r="A48" s="213"/>
      <c r="B48" s="217" t="s">
        <v>23</v>
      </c>
      <c r="C48" s="217"/>
      <c r="D48" s="214"/>
      <c r="E48" s="362"/>
      <c r="F48" s="361"/>
      <c r="G48" s="363"/>
      <c r="H48" s="361"/>
      <c r="I48" s="76">
        <f t="shared" si="8"/>
        <v>0</v>
      </c>
      <c r="J48" s="366" t="s">
        <v>16</v>
      </c>
      <c r="K48" s="218"/>
      <c r="L48" s="354"/>
      <c r="M48" s="304"/>
      <c r="N48" s="304"/>
      <c r="O48" s="304"/>
      <c r="P48" s="304"/>
      <c r="Q48" s="231">
        <f t="shared" si="6"/>
        <v>0</v>
      </c>
      <c r="R48" s="207" t="str">
        <f t="shared" si="7"/>
        <v>ok</v>
      </c>
    </row>
    <row r="49" spans="1:18" ht="12.75">
      <c r="A49" s="213"/>
      <c r="B49" s="217" t="s">
        <v>194</v>
      </c>
      <c r="C49" s="217"/>
      <c r="D49" s="214" t="s">
        <v>273</v>
      </c>
      <c r="E49" s="362"/>
      <c r="F49" s="361"/>
      <c r="G49" s="363"/>
      <c r="H49" s="361"/>
      <c r="I49" s="76">
        <f t="shared" si="8"/>
        <v>0</v>
      </c>
      <c r="J49" s="366" t="s">
        <v>16</v>
      </c>
      <c r="K49" s="218"/>
      <c r="L49" s="354"/>
      <c r="M49" s="304"/>
      <c r="N49" s="304"/>
      <c r="O49" s="304"/>
      <c r="P49" s="304"/>
      <c r="Q49" s="231">
        <f t="shared" si="6"/>
        <v>0</v>
      </c>
      <c r="R49" s="207" t="str">
        <f t="shared" si="7"/>
        <v>ok</v>
      </c>
    </row>
    <row r="50" spans="1:18" ht="12.75">
      <c r="A50" s="95"/>
      <c r="B50" s="75"/>
      <c r="C50" s="75"/>
      <c r="D50" s="75"/>
      <c r="E50" s="75"/>
      <c r="F50" s="76"/>
      <c r="G50" s="84"/>
      <c r="H50" s="76"/>
      <c r="I50" s="76"/>
      <c r="J50" s="319"/>
      <c r="K50" s="486"/>
      <c r="L50" s="354"/>
      <c r="M50" s="231"/>
      <c r="N50" s="231"/>
      <c r="O50" s="231"/>
      <c r="P50" s="231"/>
      <c r="Q50" s="231"/>
      <c r="R50" s="350"/>
    </row>
    <row r="51" spans="1:18" ht="12.75">
      <c r="A51" s="68"/>
      <c r="B51" s="78" t="s">
        <v>25</v>
      </c>
      <c r="C51" s="78"/>
      <c r="D51" s="79" t="s">
        <v>197</v>
      </c>
      <c r="E51" s="79"/>
      <c r="F51" s="70"/>
      <c r="G51" s="71"/>
      <c r="H51" s="76"/>
      <c r="I51" s="82">
        <f>SUM(I36:I50)</f>
        <v>0</v>
      </c>
      <c r="J51" s="72"/>
      <c r="K51" s="108"/>
      <c r="L51" s="82">
        <f>SUM(L36:L50)</f>
        <v>0</v>
      </c>
      <c r="M51" s="82">
        <f>SUM(M36:M50)</f>
        <v>0</v>
      </c>
      <c r="N51" s="82">
        <f>SUM(N36:N50)</f>
        <v>0</v>
      </c>
      <c r="O51" s="82">
        <f>SUM(O36:O50)</f>
        <v>0</v>
      </c>
      <c r="P51" s="82">
        <f>SUM(P36:P50)</f>
        <v>0</v>
      </c>
      <c r="Q51" s="31">
        <f>SUM(L51:P51)</f>
        <v>0</v>
      </c>
      <c r="R51" s="206" t="str">
        <f>IF(Q51-I51=0,"ok","error")</f>
        <v>ok</v>
      </c>
    </row>
    <row r="52" spans="1:18" ht="12.75">
      <c r="A52" s="68"/>
      <c r="B52" s="83" t="s">
        <v>26</v>
      </c>
      <c r="C52" s="83"/>
      <c r="D52" s="83" t="s">
        <v>108</v>
      </c>
      <c r="E52" s="77"/>
      <c r="F52" s="70"/>
      <c r="G52" s="71"/>
      <c r="H52" s="76"/>
      <c r="I52" s="70"/>
      <c r="J52" s="72"/>
      <c r="K52" s="108"/>
      <c r="L52" s="117"/>
      <c r="M52" s="117"/>
      <c r="N52" s="117"/>
      <c r="O52" s="117"/>
      <c r="P52" s="117"/>
      <c r="Q52" s="117"/>
      <c r="R52" s="205"/>
    </row>
    <row r="53" spans="1:18" ht="12.75">
      <c r="A53" s="68"/>
      <c r="B53" s="77"/>
      <c r="C53" s="77"/>
      <c r="D53" s="69"/>
      <c r="E53" s="69"/>
      <c r="F53" s="70"/>
      <c r="G53" s="71"/>
      <c r="H53" s="76"/>
      <c r="I53" s="70"/>
      <c r="J53" s="72"/>
      <c r="K53" s="108"/>
      <c r="L53" s="117"/>
      <c r="M53" s="117"/>
      <c r="N53" s="117"/>
      <c r="O53" s="117"/>
      <c r="P53" s="117"/>
      <c r="Q53" s="117"/>
      <c r="R53" s="205"/>
    </row>
    <row r="54" spans="1:18" ht="12.75">
      <c r="A54" s="380">
        <v>5</v>
      </c>
      <c r="B54" s="59" t="s">
        <v>0</v>
      </c>
      <c r="C54" s="59"/>
      <c r="D54" s="60" t="s">
        <v>179</v>
      </c>
      <c r="E54" s="110"/>
      <c r="F54" s="61" t="s">
        <v>144</v>
      </c>
      <c r="G54" s="62" t="s">
        <v>143</v>
      </c>
      <c r="H54" s="64" t="s">
        <v>145</v>
      </c>
      <c r="I54" s="64" t="s">
        <v>146</v>
      </c>
      <c r="J54" s="65" t="s">
        <v>20</v>
      </c>
      <c r="K54" s="108"/>
      <c r="L54" s="64" t="str">
        <f aca="true" t="shared" si="9" ref="L54:R54">L7</f>
        <v>Arendus</v>
      </c>
      <c r="M54" s="499" t="str">
        <f t="shared" si="9"/>
        <v>daatum</v>
      </c>
      <c r="N54" s="499" t="str">
        <f t="shared" si="9"/>
        <v>daatum</v>
      </c>
      <c r="O54" s="499" t="str">
        <f t="shared" si="9"/>
        <v>daatum</v>
      </c>
      <c r="P54" s="499" t="str">
        <f t="shared" si="9"/>
        <v>daatum</v>
      </c>
      <c r="Q54" s="64" t="str">
        <f t="shared" si="9"/>
        <v>kokku €</v>
      </c>
      <c r="R54" s="64" t="str">
        <f t="shared" si="9"/>
        <v>kontroll</v>
      </c>
    </row>
    <row r="55" spans="1:18" ht="12.75">
      <c r="A55" s="68"/>
      <c r="B55" s="83" t="s">
        <v>27</v>
      </c>
      <c r="C55" s="83"/>
      <c r="D55" s="83" t="s">
        <v>113</v>
      </c>
      <c r="E55" s="77"/>
      <c r="F55" s="70"/>
      <c r="G55" s="71"/>
      <c r="H55" s="76"/>
      <c r="I55" s="70"/>
      <c r="J55" s="72"/>
      <c r="K55" s="108"/>
      <c r="L55" s="231"/>
      <c r="M55" s="117"/>
      <c r="N55" s="117"/>
      <c r="O55" s="117"/>
      <c r="P55" s="117"/>
      <c r="Q55" s="117"/>
      <c r="R55" s="205"/>
    </row>
    <row r="56" spans="1:18" ht="12.75">
      <c r="A56" s="68"/>
      <c r="B56" s="77"/>
      <c r="C56" s="77"/>
      <c r="D56" s="69"/>
      <c r="E56" s="69"/>
      <c r="F56" s="70"/>
      <c r="G56" s="71"/>
      <c r="H56" s="76"/>
      <c r="I56" s="70"/>
      <c r="J56" s="72"/>
      <c r="K56" s="108"/>
      <c r="L56" s="231"/>
      <c r="M56" s="117"/>
      <c r="N56" s="117"/>
      <c r="O56" s="117"/>
      <c r="P56" s="117"/>
      <c r="Q56" s="117"/>
      <c r="R56" s="205"/>
    </row>
    <row r="57" spans="1:18" ht="12.75">
      <c r="A57" s="68"/>
      <c r="B57" s="77" t="s">
        <v>232</v>
      </c>
      <c r="C57" s="77"/>
      <c r="D57" s="69" t="s">
        <v>275</v>
      </c>
      <c r="E57" s="69"/>
      <c r="F57" s="70"/>
      <c r="G57" s="71"/>
      <c r="H57" s="76"/>
      <c r="I57" s="70">
        <f>SUMIF($J$8:$J$50,"x",I8:I50)</f>
        <v>0</v>
      </c>
      <c r="J57" s="72"/>
      <c r="K57" s="108"/>
      <c r="L57" s="86">
        <v>0</v>
      </c>
      <c r="M57" s="70">
        <f>SUMIF($J$8:$J$50,"x",M8:M50)</f>
        <v>0</v>
      </c>
      <c r="N57" s="70">
        <f>SUMIF($J$8:$J$50,"x",N8:N50)</f>
        <v>0</v>
      </c>
      <c r="O57" s="70">
        <f>SUMIF($J$8:$J$50,"x",O8:O50)</f>
        <v>0</v>
      </c>
      <c r="P57" s="70">
        <f>SUMIF($J$8:$J$50,"x",P8:P50)</f>
        <v>0</v>
      </c>
      <c r="Q57" s="117">
        <f>SUM(L57:P57)</f>
        <v>0</v>
      </c>
      <c r="R57" s="207" t="str">
        <f>IF(Q57-I57=0,"ok","error")</f>
        <v>ok</v>
      </c>
    </row>
    <row r="58" spans="1:18" ht="12.75">
      <c r="A58" s="68"/>
      <c r="B58" s="77"/>
      <c r="C58" s="77"/>
      <c r="D58" s="69" t="s">
        <v>358</v>
      </c>
      <c r="E58" s="69"/>
      <c r="F58" s="70"/>
      <c r="G58" s="71"/>
      <c r="H58" s="76"/>
      <c r="I58" s="70">
        <f>SUMIF($J$65:$J$230,"x",I65:I230)</f>
        <v>0</v>
      </c>
      <c r="J58" s="72"/>
      <c r="K58" s="108"/>
      <c r="L58" s="86">
        <v>0</v>
      </c>
      <c r="M58" s="70">
        <f>SUMIF($J$65:$J$230,"x",M65:M230)</f>
        <v>0</v>
      </c>
      <c r="N58" s="70">
        <f>SUMIF($J$65:$J$230,"x",N65:N230)</f>
        <v>0</v>
      </c>
      <c r="O58" s="70">
        <f>SUMIF($J$65:$J$230,"x",O65:O230)</f>
        <v>0</v>
      </c>
      <c r="P58" s="70">
        <f>SUMIF($J$65:$J$230,"x",P65:P230)</f>
        <v>0</v>
      </c>
      <c r="Q58" s="117">
        <f>SUM(L58:P58)</f>
        <v>0</v>
      </c>
      <c r="R58" s="207" t="str">
        <f>IF(Q58-I58=0,"ok","error")</f>
        <v>ok</v>
      </c>
    </row>
    <row r="59" spans="1:18" ht="12.75">
      <c r="A59" s="68"/>
      <c r="B59" s="69" t="s">
        <v>11</v>
      </c>
      <c r="C59" s="69"/>
      <c r="D59" s="69" t="s">
        <v>115</v>
      </c>
      <c r="E59" s="69"/>
      <c r="F59" s="70"/>
      <c r="G59" s="71"/>
      <c r="H59" s="76"/>
      <c r="I59" s="70">
        <f>SUM(I57:I58)</f>
        <v>0</v>
      </c>
      <c r="J59" s="72"/>
      <c r="K59" s="108"/>
      <c r="L59" s="231">
        <f>SUM(L57:L58)</f>
        <v>0</v>
      </c>
      <c r="M59" s="117">
        <f>SUM(M57:M58)</f>
        <v>0</v>
      </c>
      <c r="N59" s="117">
        <f>SUM(N57:N58)</f>
        <v>0</v>
      </c>
      <c r="O59" s="117">
        <f>SUM(O57:O58)</f>
        <v>0</v>
      </c>
      <c r="P59" s="117">
        <f>SUM(P57:P58)</f>
        <v>0</v>
      </c>
      <c r="Q59" s="117">
        <f>SUM(L59:P59)</f>
        <v>0</v>
      </c>
      <c r="R59" s="207" t="str">
        <f>IF(Q59-I59=0,"ok","error")</f>
        <v>ok</v>
      </c>
    </row>
    <row r="60" spans="1:18" ht="12.75">
      <c r="A60" s="68"/>
      <c r="B60" s="77"/>
      <c r="C60" s="77"/>
      <c r="D60" s="69"/>
      <c r="E60" s="69"/>
      <c r="F60" s="70"/>
      <c r="G60" s="71"/>
      <c r="H60" s="76"/>
      <c r="I60" s="70"/>
      <c r="J60" s="72"/>
      <c r="K60" s="108"/>
      <c r="L60" s="231"/>
      <c r="M60" s="117"/>
      <c r="N60" s="117"/>
      <c r="O60" s="117"/>
      <c r="P60" s="117"/>
      <c r="Q60" s="117"/>
      <c r="R60" s="205"/>
    </row>
    <row r="61" spans="1:18" ht="12.75">
      <c r="A61" s="68"/>
      <c r="B61" s="78" t="s">
        <v>28</v>
      </c>
      <c r="C61" s="78"/>
      <c r="D61" s="79" t="s">
        <v>114</v>
      </c>
      <c r="E61" s="79"/>
      <c r="F61" s="147">
        <v>0.338</v>
      </c>
      <c r="G61" s="71"/>
      <c r="H61" s="76"/>
      <c r="I61" s="89">
        <f>ROUND(I59*$F$61,0)</f>
        <v>0</v>
      </c>
      <c r="J61" s="72"/>
      <c r="K61" s="108"/>
      <c r="L61" s="89">
        <f>L59*$F$61</f>
        <v>0</v>
      </c>
      <c r="M61" s="89">
        <f>M59*$F$61</f>
        <v>0</v>
      </c>
      <c r="N61" s="89">
        <f>N59*$F$61</f>
        <v>0</v>
      </c>
      <c r="O61" s="89">
        <f>O59*$F$61</f>
        <v>0</v>
      </c>
      <c r="P61" s="89">
        <f>P59*$F$61</f>
        <v>0</v>
      </c>
      <c r="Q61" s="31">
        <f>ROUND(SUM(L61:P61),0)</f>
        <v>0</v>
      </c>
      <c r="R61" s="206" t="str">
        <f>IF(Q61-I61=0,"ok","error")</f>
        <v>ok</v>
      </c>
    </row>
    <row r="62" spans="1:18" ht="12.75">
      <c r="A62" s="68"/>
      <c r="B62" s="77"/>
      <c r="C62" s="77"/>
      <c r="D62" s="69"/>
      <c r="E62" s="69"/>
      <c r="F62" s="70"/>
      <c r="G62" s="71"/>
      <c r="H62" s="76"/>
      <c r="I62" s="70"/>
      <c r="J62" s="72"/>
      <c r="K62" s="108"/>
      <c r="L62" s="117"/>
      <c r="M62" s="117"/>
      <c r="N62" s="117"/>
      <c r="O62" s="117"/>
      <c r="P62" s="117"/>
      <c r="Q62" s="117"/>
      <c r="R62" s="205"/>
    </row>
    <row r="63" spans="1:18" ht="12.75">
      <c r="A63" s="380">
        <v>6</v>
      </c>
      <c r="B63" s="59" t="s">
        <v>198</v>
      </c>
      <c r="C63" s="59"/>
      <c r="D63" s="60" t="s">
        <v>180</v>
      </c>
      <c r="E63" s="110"/>
      <c r="F63" s="61" t="s">
        <v>144</v>
      </c>
      <c r="G63" s="62" t="s">
        <v>143</v>
      </c>
      <c r="H63" s="64" t="s">
        <v>145</v>
      </c>
      <c r="I63" s="64" t="s">
        <v>146</v>
      </c>
      <c r="J63" s="65" t="s">
        <v>20</v>
      </c>
      <c r="K63" s="108"/>
      <c r="L63" s="64" t="str">
        <f aca="true" t="shared" si="10" ref="L63:R63">L7</f>
        <v>Arendus</v>
      </c>
      <c r="M63" s="499" t="str">
        <f t="shared" si="10"/>
        <v>daatum</v>
      </c>
      <c r="N63" s="499" t="str">
        <f t="shared" si="10"/>
        <v>daatum</v>
      </c>
      <c r="O63" s="499" t="str">
        <f t="shared" si="10"/>
        <v>daatum</v>
      </c>
      <c r="P63" s="499" t="str">
        <f t="shared" si="10"/>
        <v>daatum</v>
      </c>
      <c r="Q63" s="64" t="str">
        <f t="shared" si="10"/>
        <v>kokku €</v>
      </c>
      <c r="R63" s="64" t="str">
        <f t="shared" si="10"/>
        <v>kontroll</v>
      </c>
    </row>
    <row r="64" spans="1:18" ht="12.75">
      <c r="A64" s="95"/>
      <c r="B64" s="74"/>
      <c r="C64" s="74"/>
      <c r="D64" s="75"/>
      <c r="E64" s="75"/>
      <c r="F64" s="76"/>
      <c r="G64" s="84"/>
      <c r="H64" s="76"/>
      <c r="I64" s="76"/>
      <c r="J64" s="319"/>
      <c r="K64" s="486"/>
      <c r="L64" s="354"/>
      <c r="M64" s="231"/>
      <c r="N64" s="231"/>
      <c r="O64" s="231"/>
      <c r="P64" s="231"/>
      <c r="Q64" s="231"/>
      <c r="R64" s="350"/>
    </row>
    <row r="65" spans="1:18" ht="12.75">
      <c r="A65" s="213"/>
      <c r="B65" s="217" t="s">
        <v>29</v>
      </c>
      <c r="C65" s="217"/>
      <c r="D65" s="214" t="s">
        <v>116</v>
      </c>
      <c r="E65" s="362"/>
      <c r="F65" s="361"/>
      <c r="G65" s="363"/>
      <c r="H65" s="361"/>
      <c r="I65" s="76">
        <f aca="true" t="shared" si="11" ref="I65:I70">F65*H65</f>
        <v>0</v>
      </c>
      <c r="J65" s="334"/>
      <c r="K65" s="218"/>
      <c r="L65" s="354"/>
      <c r="M65" s="304"/>
      <c r="N65" s="304"/>
      <c r="O65" s="304"/>
      <c r="P65" s="304"/>
      <c r="Q65" s="231">
        <f aca="true" t="shared" si="12" ref="Q65:Q70">SUM(L65:P65)</f>
        <v>0</v>
      </c>
      <c r="R65" s="207" t="str">
        <f aca="true" t="shared" si="13" ref="R65:R70">IF(Q65-I65=0,"ok","error")</f>
        <v>ok</v>
      </c>
    </row>
    <row r="66" spans="1:18" ht="12.75">
      <c r="A66" s="213"/>
      <c r="B66" s="217" t="s">
        <v>30</v>
      </c>
      <c r="C66" s="217"/>
      <c r="D66" s="214" t="s">
        <v>122</v>
      </c>
      <c r="E66" s="362"/>
      <c r="F66" s="361"/>
      <c r="G66" s="363"/>
      <c r="H66" s="361"/>
      <c r="I66" s="76">
        <f t="shared" si="11"/>
        <v>0</v>
      </c>
      <c r="J66" s="334"/>
      <c r="K66" s="218"/>
      <c r="L66" s="354"/>
      <c r="M66" s="304"/>
      <c r="N66" s="304"/>
      <c r="O66" s="304"/>
      <c r="P66" s="304"/>
      <c r="Q66" s="231">
        <f t="shared" si="12"/>
        <v>0</v>
      </c>
      <c r="R66" s="207" t="str">
        <f t="shared" si="13"/>
        <v>ok</v>
      </c>
    </row>
    <row r="67" spans="1:18" ht="12.75">
      <c r="A67" s="213"/>
      <c r="B67" s="217" t="s">
        <v>199</v>
      </c>
      <c r="C67" s="217"/>
      <c r="D67" s="214" t="s">
        <v>200</v>
      </c>
      <c r="E67" s="362"/>
      <c r="F67" s="361"/>
      <c r="G67" s="363"/>
      <c r="H67" s="361"/>
      <c r="I67" s="76">
        <f t="shared" si="11"/>
        <v>0</v>
      </c>
      <c r="J67" s="334"/>
      <c r="K67" s="218"/>
      <c r="L67" s="354"/>
      <c r="M67" s="304"/>
      <c r="N67" s="304"/>
      <c r="O67" s="304"/>
      <c r="P67" s="304"/>
      <c r="Q67" s="231">
        <f t="shared" si="12"/>
        <v>0</v>
      </c>
      <c r="R67" s="207" t="str">
        <f t="shared" si="13"/>
        <v>ok</v>
      </c>
    </row>
    <row r="68" spans="1:18" ht="12.75">
      <c r="A68" s="213"/>
      <c r="B68" s="217" t="s">
        <v>31</v>
      </c>
      <c r="C68" s="217"/>
      <c r="D68" s="214" t="s">
        <v>117</v>
      </c>
      <c r="E68" s="362"/>
      <c r="F68" s="361"/>
      <c r="G68" s="363"/>
      <c r="H68" s="361"/>
      <c r="I68" s="76">
        <f t="shared" si="11"/>
        <v>0</v>
      </c>
      <c r="J68" s="334"/>
      <c r="K68" s="218"/>
      <c r="L68" s="354"/>
      <c r="M68" s="304"/>
      <c r="N68" s="304"/>
      <c r="O68" s="304"/>
      <c r="P68" s="304"/>
      <c r="Q68" s="231">
        <f t="shared" si="12"/>
        <v>0</v>
      </c>
      <c r="R68" s="207" t="str">
        <f t="shared" si="13"/>
        <v>ok</v>
      </c>
    </row>
    <row r="69" spans="1:18" ht="12.75">
      <c r="A69" s="213"/>
      <c r="B69" s="217"/>
      <c r="C69" s="217"/>
      <c r="D69" s="214" t="s">
        <v>149</v>
      </c>
      <c r="E69" s="362"/>
      <c r="F69" s="361"/>
      <c r="G69" s="363"/>
      <c r="H69" s="361"/>
      <c r="I69" s="76">
        <f t="shared" si="11"/>
        <v>0</v>
      </c>
      <c r="J69" s="334"/>
      <c r="K69" s="218"/>
      <c r="L69" s="354"/>
      <c r="M69" s="304"/>
      <c r="N69" s="304"/>
      <c r="O69" s="304"/>
      <c r="P69" s="304"/>
      <c r="Q69" s="231">
        <f t="shared" si="12"/>
        <v>0</v>
      </c>
      <c r="R69" s="207" t="str">
        <f t="shared" si="13"/>
        <v>ok</v>
      </c>
    </row>
    <row r="70" spans="1:18" ht="12.75">
      <c r="A70" s="213"/>
      <c r="B70" s="217" t="s">
        <v>32</v>
      </c>
      <c r="C70" s="217"/>
      <c r="D70" s="214" t="s">
        <v>118</v>
      </c>
      <c r="E70" s="362"/>
      <c r="F70" s="361"/>
      <c r="G70" s="363"/>
      <c r="H70" s="361"/>
      <c r="I70" s="76">
        <f t="shared" si="11"/>
        <v>0</v>
      </c>
      <c r="J70" s="334"/>
      <c r="K70" s="218"/>
      <c r="L70" s="354"/>
      <c r="M70" s="304"/>
      <c r="N70" s="304"/>
      <c r="O70" s="304"/>
      <c r="P70" s="304"/>
      <c r="Q70" s="231">
        <f t="shared" si="12"/>
        <v>0</v>
      </c>
      <c r="R70" s="207" t="str">
        <f t="shared" si="13"/>
        <v>ok</v>
      </c>
    </row>
    <row r="71" spans="1:18" ht="12.75">
      <c r="A71" s="95"/>
      <c r="B71" s="75"/>
      <c r="C71" s="75"/>
      <c r="D71" s="75"/>
      <c r="E71" s="75"/>
      <c r="F71" s="76"/>
      <c r="G71" s="84"/>
      <c r="H71" s="76"/>
      <c r="I71" s="76"/>
      <c r="J71" s="330"/>
      <c r="K71" s="486"/>
      <c r="L71" s="354"/>
      <c r="M71" s="231"/>
      <c r="N71" s="231"/>
      <c r="O71" s="231"/>
      <c r="P71" s="231"/>
      <c r="Q71" s="231"/>
      <c r="R71" s="350"/>
    </row>
    <row r="72" spans="1:18" ht="12.75">
      <c r="A72" s="68"/>
      <c r="B72" s="90" t="s">
        <v>201</v>
      </c>
      <c r="C72" s="90"/>
      <c r="D72" s="91" t="s">
        <v>210</v>
      </c>
      <c r="E72" s="91"/>
      <c r="F72" s="70"/>
      <c r="G72" s="71"/>
      <c r="H72" s="70"/>
      <c r="I72" s="89">
        <f>SUM(I65:I70)</f>
        <v>0</v>
      </c>
      <c r="J72" s="330"/>
      <c r="K72" s="108"/>
      <c r="L72" s="89">
        <f>SUM(L65:L70)</f>
        <v>0</v>
      </c>
      <c r="M72" s="89">
        <f>SUM(M65:M70)</f>
        <v>0</v>
      </c>
      <c r="N72" s="89">
        <f>SUM(N65:N70)</f>
        <v>0</v>
      </c>
      <c r="O72" s="89">
        <f>SUM(O65:O70)</f>
        <v>0</v>
      </c>
      <c r="P72" s="89">
        <f>SUM(P65:P70)</f>
        <v>0</v>
      </c>
      <c r="Q72" s="31">
        <f>SUM(L72:P72)</f>
        <v>0</v>
      </c>
      <c r="R72" s="206" t="str">
        <f>IF(Q72-I72=0,"ok","error")</f>
        <v>ok</v>
      </c>
    </row>
    <row r="73" spans="1:18" ht="12.75">
      <c r="A73" s="68"/>
      <c r="B73" s="69"/>
      <c r="C73" s="69"/>
      <c r="D73" s="83" t="s">
        <v>108</v>
      </c>
      <c r="E73" s="75"/>
      <c r="F73" s="70"/>
      <c r="G73" s="71"/>
      <c r="H73" s="76"/>
      <c r="I73" s="70"/>
      <c r="J73" s="330"/>
      <c r="K73" s="108"/>
      <c r="L73" s="117"/>
      <c r="M73" s="117"/>
      <c r="N73" s="117"/>
      <c r="O73" s="117"/>
      <c r="P73" s="117"/>
      <c r="Q73" s="117"/>
      <c r="R73" s="205"/>
    </row>
    <row r="74" spans="1:18" ht="12.75">
      <c r="A74" s="58">
        <v>7</v>
      </c>
      <c r="B74" s="59" t="s">
        <v>1</v>
      </c>
      <c r="C74" s="59"/>
      <c r="D74" s="60" t="s">
        <v>119</v>
      </c>
      <c r="E74" s="110"/>
      <c r="F74" s="61" t="s">
        <v>144</v>
      </c>
      <c r="G74" s="62" t="s">
        <v>143</v>
      </c>
      <c r="H74" s="64" t="s">
        <v>145</v>
      </c>
      <c r="I74" s="64" t="s">
        <v>146</v>
      </c>
      <c r="J74" s="65" t="s">
        <v>20</v>
      </c>
      <c r="K74" s="108"/>
      <c r="L74" s="64" t="str">
        <f aca="true" t="shared" si="14" ref="L74:R74">L7</f>
        <v>Arendus</v>
      </c>
      <c r="M74" s="499" t="str">
        <f t="shared" si="14"/>
        <v>daatum</v>
      </c>
      <c r="N74" s="499" t="str">
        <f t="shared" si="14"/>
        <v>daatum</v>
      </c>
      <c r="O74" s="499" t="str">
        <f t="shared" si="14"/>
        <v>daatum</v>
      </c>
      <c r="P74" s="499" t="str">
        <f t="shared" si="14"/>
        <v>daatum</v>
      </c>
      <c r="Q74" s="64" t="str">
        <f t="shared" si="14"/>
        <v>kokku €</v>
      </c>
      <c r="R74" s="64" t="str">
        <f t="shared" si="14"/>
        <v>kontroll</v>
      </c>
    </row>
    <row r="75" spans="1:18" ht="12.75">
      <c r="A75" s="95"/>
      <c r="B75" s="74"/>
      <c r="C75" s="74"/>
      <c r="D75" s="75"/>
      <c r="E75" s="75"/>
      <c r="F75" s="76"/>
      <c r="G75" s="84"/>
      <c r="H75" s="76"/>
      <c r="I75" s="76"/>
      <c r="J75" s="330"/>
      <c r="K75" s="486"/>
      <c r="L75" s="354"/>
      <c r="M75" s="231"/>
      <c r="N75" s="231"/>
      <c r="O75" s="231"/>
      <c r="P75" s="231"/>
      <c r="Q75" s="231"/>
      <c r="R75" s="350"/>
    </row>
    <row r="76" spans="1:18" ht="12.75">
      <c r="A76" s="213"/>
      <c r="B76" s="217" t="s">
        <v>202</v>
      </c>
      <c r="C76" s="214" t="s">
        <v>33</v>
      </c>
      <c r="D76" s="222" t="s">
        <v>374</v>
      </c>
      <c r="E76" s="362"/>
      <c r="F76" s="361"/>
      <c r="G76" s="363"/>
      <c r="H76" s="361"/>
      <c r="I76" s="76">
        <f aca="true" t="shared" si="15" ref="I76:I89">F76*H76</f>
        <v>0</v>
      </c>
      <c r="J76" s="223"/>
      <c r="K76" s="218"/>
      <c r="L76" s="354"/>
      <c r="M76" s="304"/>
      <c r="N76" s="304"/>
      <c r="O76" s="304"/>
      <c r="P76" s="304"/>
      <c r="Q76" s="231">
        <f aca="true" t="shared" si="16" ref="Q76:Q89">SUM(L76:P76)</f>
        <v>0</v>
      </c>
      <c r="R76" s="207" t="str">
        <f aca="true" t="shared" si="17" ref="R76:R89">IF(Q76-I76=0,"ok","error")</f>
        <v>ok</v>
      </c>
    </row>
    <row r="77" spans="1:18" ht="12.75">
      <c r="A77" s="213"/>
      <c r="B77" s="225" t="s">
        <v>34</v>
      </c>
      <c r="C77" s="214" t="s">
        <v>151</v>
      </c>
      <c r="D77" s="222" t="s">
        <v>303</v>
      </c>
      <c r="E77" s="362"/>
      <c r="F77" s="361"/>
      <c r="G77" s="363"/>
      <c r="H77" s="361"/>
      <c r="I77" s="76">
        <f t="shared" si="15"/>
        <v>0</v>
      </c>
      <c r="J77" s="223"/>
      <c r="K77" s="218"/>
      <c r="L77" s="354"/>
      <c r="M77" s="304"/>
      <c r="N77" s="304"/>
      <c r="O77" s="304"/>
      <c r="P77" s="304"/>
      <c r="Q77" s="231">
        <f t="shared" si="16"/>
        <v>0</v>
      </c>
      <c r="R77" s="207" t="str">
        <f t="shared" si="17"/>
        <v>ok</v>
      </c>
    </row>
    <row r="78" spans="1:18" ht="12.75">
      <c r="A78" s="213"/>
      <c r="B78" s="224"/>
      <c r="C78" s="214" t="s">
        <v>233</v>
      </c>
      <c r="D78" s="222" t="s">
        <v>278</v>
      </c>
      <c r="E78" s="362"/>
      <c r="F78" s="361"/>
      <c r="G78" s="363"/>
      <c r="H78" s="361"/>
      <c r="I78" s="76">
        <f t="shared" si="15"/>
        <v>0</v>
      </c>
      <c r="J78" s="223"/>
      <c r="K78" s="218"/>
      <c r="L78" s="354"/>
      <c r="M78" s="304"/>
      <c r="N78" s="304"/>
      <c r="O78" s="304"/>
      <c r="P78" s="304"/>
      <c r="Q78" s="231">
        <f t="shared" si="16"/>
        <v>0</v>
      </c>
      <c r="R78" s="207" t="str">
        <f t="shared" si="17"/>
        <v>ok</v>
      </c>
    </row>
    <row r="79" spans="1:18" ht="12.75">
      <c r="A79" s="213"/>
      <c r="B79" s="226" t="s">
        <v>203</v>
      </c>
      <c r="C79" s="214" t="s">
        <v>35</v>
      </c>
      <c r="D79" s="222" t="s">
        <v>120</v>
      </c>
      <c r="E79" s="362"/>
      <c r="F79" s="361"/>
      <c r="G79" s="363"/>
      <c r="H79" s="361"/>
      <c r="I79" s="76">
        <f t="shared" si="15"/>
        <v>0</v>
      </c>
      <c r="J79" s="223"/>
      <c r="K79" s="218"/>
      <c r="L79" s="354"/>
      <c r="M79" s="304"/>
      <c r="N79" s="304"/>
      <c r="O79" s="304"/>
      <c r="P79" s="304"/>
      <c r="Q79" s="231">
        <f t="shared" si="16"/>
        <v>0</v>
      </c>
      <c r="R79" s="207" t="str">
        <f t="shared" si="17"/>
        <v>ok</v>
      </c>
    </row>
    <row r="80" spans="1:18" ht="12.75">
      <c r="A80" s="213"/>
      <c r="B80" s="224"/>
      <c r="C80" s="214" t="s">
        <v>36</v>
      </c>
      <c r="D80" s="222" t="s">
        <v>279</v>
      </c>
      <c r="E80" s="362"/>
      <c r="F80" s="361"/>
      <c r="G80" s="363"/>
      <c r="H80" s="361"/>
      <c r="I80" s="76">
        <f t="shared" si="15"/>
        <v>0</v>
      </c>
      <c r="J80" s="223"/>
      <c r="K80" s="218"/>
      <c r="L80" s="354"/>
      <c r="M80" s="304"/>
      <c r="N80" s="304"/>
      <c r="O80" s="304"/>
      <c r="P80" s="304"/>
      <c r="Q80" s="231">
        <f t="shared" si="16"/>
        <v>0</v>
      </c>
      <c r="R80" s="207" t="str">
        <f t="shared" si="17"/>
        <v>ok</v>
      </c>
    </row>
    <row r="81" spans="1:18" ht="12.75">
      <c r="A81" s="213"/>
      <c r="B81" s="226"/>
      <c r="C81" s="214" t="s">
        <v>37</v>
      </c>
      <c r="D81" s="222"/>
      <c r="E81" s="362"/>
      <c r="F81" s="361"/>
      <c r="G81" s="363"/>
      <c r="H81" s="361"/>
      <c r="I81" s="76">
        <f t="shared" si="15"/>
        <v>0</v>
      </c>
      <c r="J81" s="223"/>
      <c r="K81" s="218"/>
      <c r="L81" s="354"/>
      <c r="M81" s="304"/>
      <c r="N81" s="304"/>
      <c r="O81" s="304"/>
      <c r="P81" s="304"/>
      <c r="Q81" s="231">
        <f t="shared" si="16"/>
        <v>0</v>
      </c>
      <c r="R81" s="207" t="str">
        <f t="shared" si="17"/>
        <v>ok</v>
      </c>
    </row>
    <row r="82" spans="1:18" ht="12.75">
      <c r="A82" s="213"/>
      <c r="B82" s="224"/>
      <c r="C82" s="214" t="s">
        <v>38</v>
      </c>
      <c r="D82" s="222" t="s">
        <v>304</v>
      </c>
      <c r="E82" s="362"/>
      <c r="F82" s="361"/>
      <c r="G82" s="363"/>
      <c r="H82" s="361"/>
      <c r="I82" s="76">
        <f t="shared" si="15"/>
        <v>0</v>
      </c>
      <c r="J82" s="223"/>
      <c r="K82" s="218"/>
      <c r="L82" s="354"/>
      <c r="M82" s="304"/>
      <c r="N82" s="304"/>
      <c r="O82" s="304"/>
      <c r="P82" s="304"/>
      <c r="Q82" s="231">
        <f t="shared" si="16"/>
        <v>0</v>
      </c>
      <c r="R82" s="207" t="str">
        <f t="shared" si="17"/>
        <v>ok</v>
      </c>
    </row>
    <row r="83" spans="1:18" ht="12.75" hidden="1">
      <c r="A83" s="213"/>
      <c r="B83" s="225"/>
      <c r="C83" s="214"/>
      <c r="D83" s="222"/>
      <c r="E83" s="362"/>
      <c r="F83" s="361"/>
      <c r="G83" s="363"/>
      <c r="H83" s="361"/>
      <c r="I83" s="76"/>
      <c r="J83" s="223"/>
      <c r="K83" s="218"/>
      <c r="L83" s="354"/>
      <c r="M83" s="304"/>
      <c r="N83" s="304"/>
      <c r="O83" s="304"/>
      <c r="P83" s="304"/>
      <c r="Q83" s="231">
        <f t="shared" si="16"/>
        <v>0</v>
      </c>
      <c r="R83" s="207" t="str">
        <f t="shared" si="17"/>
        <v>ok</v>
      </c>
    </row>
    <row r="84" spans="1:18" ht="12.75">
      <c r="A84" s="213"/>
      <c r="B84" s="224"/>
      <c r="C84" s="214"/>
      <c r="D84" s="222"/>
      <c r="E84" s="362"/>
      <c r="F84" s="361"/>
      <c r="G84" s="363"/>
      <c r="H84" s="361"/>
      <c r="I84" s="76">
        <f t="shared" si="15"/>
        <v>0</v>
      </c>
      <c r="J84" s="223"/>
      <c r="K84" s="218"/>
      <c r="L84" s="354"/>
      <c r="M84" s="304"/>
      <c r="N84" s="304"/>
      <c r="O84" s="304"/>
      <c r="P84" s="304"/>
      <c r="Q84" s="231">
        <f t="shared" si="16"/>
        <v>0</v>
      </c>
      <c r="R84" s="207" t="str">
        <f t="shared" si="17"/>
        <v>ok</v>
      </c>
    </row>
    <row r="85" spans="1:18" ht="12.75">
      <c r="A85" s="213"/>
      <c r="B85" s="226" t="s">
        <v>39</v>
      </c>
      <c r="C85" s="214"/>
      <c r="D85" s="222" t="s">
        <v>121</v>
      </c>
      <c r="E85" s="362"/>
      <c r="F85" s="361"/>
      <c r="G85" s="363"/>
      <c r="H85" s="361"/>
      <c r="I85" s="76">
        <f t="shared" si="15"/>
        <v>0</v>
      </c>
      <c r="J85" s="223"/>
      <c r="K85" s="218"/>
      <c r="L85" s="354"/>
      <c r="M85" s="304"/>
      <c r="N85" s="304"/>
      <c r="O85" s="304"/>
      <c r="P85" s="304"/>
      <c r="Q85" s="231">
        <f t="shared" si="16"/>
        <v>0</v>
      </c>
      <c r="R85" s="207" t="str">
        <f t="shared" si="17"/>
        <v>ok</v>
      </c>
    </row>
    <row r="86" spans="1:18" ht="12.75">
      <c r="A86" s="213"/>
      <c r="B86" s="224"/>
      <c r="C86" s="214"/>
      <c r="D86" s="214"/>
      <c r="E86" s="362"/>
      <c r="F86" s="361"/>
      <c r="G86" s="363"/>
      <c r="H86" s="361"/>
      <c r="I86" s="76">
        <f t="shared" si="15"/>
        <v>0</v>
      </c>
      <c r="J86" s="223"/>
      <c r="K86" s="218"/>
      <c r="L86" s="354"/>
      <c r="M86" s="304"/>
      <c r="N86" s="304"/>
      <c r="O86" s="304"/>
      <c r="P86" s="304"/>
      <c r="Q86" s="231">
        <f t="shared" si="16"/>
        <v>0</v>
      </c>
      <c r="R86" s="207" t="str">
        <f t="shared" si="17"/>
        <v>ok</v>
      </c>
    </row>
    <row r="87" spans="1:18" ht="12.75">
      <c r="A87" s="213"/>
      <c r="B87" s="226" t="s">
        <v>204</v>
      </c>
      <c r="C87" s="214"/>
      <c r="D87" s="214" t="s">
        <v>122</v>
      </c>
      <c r="E87" s="362"/>
      <c r="F87" s="361"/>
      <c r="G87" s="363"/>
      <c r="H87" s="361"/>
      <c r="I87" s="76">
        <f t="shared" si="15"/>
        <v>0</v>
      </c>
      <c r="J87" s="223"/>
      <c r="K87" s="218"/>
      <c r="L87" s="354"/>
      <c r="M87" s="304"/>
      <c r="N87" s="304"/>
      <c r="O87" s="304"/>
      <c r="P87" s="304"/>
      <c r="Q87" s="231">
        <f t="shared" si="16"/>
        <v>0</v>
      </c>
      <c r="R87" s="207" t="str">
        <f t="shared" si="17"/>
        <v>ok</v>
      </c>
    </row>
    <row r="88" spans="1:18" ht="12.75">
      <c r="A88" s="213"/>
      <c r="B88" s="224"/>
      <c r="C88" s="214"/>
      <c r="D88" s="214"/>
      <c r="E88" s="362"/>
      <c r="F88" s="361"/>
      <c r="G88" s="363"/>
      <c r="H88" s="361"/>
      <c r="I88" s="76">
        <f t="shared" si="15"/>
        <v>0</v>
      </c>
      <c r="J88" s="223"/>
      <c r="K88" s="218"/>
      <c r="L88" s="354"/>
      <c r="M88" s="304"/>
      <c r="N88" s="304"/>
      <c r="O88" s="304"/>
      <c r="P88" s="304"/>
      <c r="Q88" s="231">
        <f t="shared" si="16"/>
        <v>0</v>
      </c>
      <c r="R88" s="207" t="str">
        <f t="shared" si="17"/>
        <v>ok</v>
      </c>
    </row>
    <row r="89" spans="1:18" ht="12.75">
      <c r="A89" s="213"/>
      <c r="B89" s="226" t="s">
        <v>17</v>
      </c>
      <c r="C89" s="214"/>
      <c r="D89" s="214" t="s">
        <v>106</v>
      </c>
      <c r="E89" s="362"/>
      <c r="F89" s="361"/>
      <c r="G89" s="363"/>
      <c r="H89" s="361"/>
      <c r="I89" s="76">
        <f t="shared" si="15"/>
        <v>0</v>
      </c>
      <c r="J89" s="223"/>
      <c r="K89" s="218"/>
      <c r="L89" s="354"/>
      <c r="M89" s="304"/>
      <c r="N89" s="304"/>
      <c r="O89" s="304"/>
      <c r="P89" s="304"/>
      <c r="Q89" s="231">
        <f t="shared" si="16"/>
        <v>0</v>
      </c>
      <c r="R89" s="207" t="str">
        <f t="shared" si="17"/>
        <v>ok</v>
      </c>
    </row>
    <row r="90" spans="1:18" ht="12.75">
      <c r="A90" s="95"/>
      <c r="B90" s="93"/>
      <c r="C90" s="75"/>
      <c r="D90" s="75"/>
      <c r="E90" s="75"/>
      <c r="F90" s="76"/>
      <c r="G90" s="84"/>
      <c r="H90" s="76"/>
      <c r="I90" s="76"/>
      <c r="J90" s="330"/>
      <c r="K90" s="486"/>
      <c r="L90" s="354"/>
      <c r="M90" s="231"/>
      <c r="N90" s="231"/>
      <c r="O90" s="231"/>
      <c r="P90" s="231"/>
      <c r="Q90" s="231"/>
      <c r="R90" s="350"/>
    </row>
    <row r="91" spans="1:18" ht="12.75">
      <c r="A91" s="68"/>
      <c r="B91" s="78" t="s">
        <v>40</v>
      </c>
      <c r="C91" s="78"/>
      <c r="D91" s="79" t="s">
        <v>123</v>
      </c>
      <c r="E91" s="79"/>
      <c r="F91" s="76"/>
      <c r="G91" s="71"/>
      <c r="H91" s="70"/>
      <c r="I91" s="89">
        <f>SUM(I76:I90)</f>
        <v>0</v>
      </c>
      <c r="J91" s="112"/>
      <c r="K91" s="108"/>
      <c r="L91" s="89">
        <f>SUM(L76:L90)</f>
        <v>0</v>
      </c>
      <c r="M91" s="89">
        <f>SUM(M76:M90)</f>
        <v>0</v>
      </c>
      <c r="N91" s="89">
        <f>SUM(N76:N90)</f>
        <v>0</v>
      </c>
      <c r="O91" s="89">
        <f>SUM(O76:O90)</f>
        <v>0</v>
      </c>
      <c r="P91" s="89">
        <f>SUM(P76:P90)</f>
        <v>0</v>
      </c>
      <c r="Q91" s="31">
        <f>SUM(L91:P91)</f>
        <v>0</v>
      </c>
      <c r="R91" s="206" t="str">
        <f>IF(Q91-I91=0,"ok","error")</f>
        <v>ok</v>
      </c>
    </row>
    <row r="92" spans="1:18" ht="12.75">
      <c r="A92" s="68"/>
      <c r="B92" s="92"/>
      <c r="C92" s="92"/>
      <c r="D92" s="79"/>
      <c r="E92" s="79"/>
      <c r="F92" s="70"/>
      <c r="G92" s="71"/>
      <c r="H92" s="76"/>
      <c r="I92" s="70"/>
      <c r="J92" s="112"/>
      <c r="K92" s="108"/>
      <c r="L92" s="117"/>
      <c r="M92" s="117"/>
      <c r="N92" s="117"/>
      <c r="O92" s="117"/>
      <c r="P92" s="117"/>
      <c r="Q92" s="117"/>
      <c r="R92" s="205"/>
    </row>
    <row r="93" spans="1:18" ht="12.75">
      <c r="A93" s="380">
        <v>8</v>
      </c>
      <c r="B93" s="59" t="s">
        <v>2</v>
      </c>
      <c r="C93" s="59"/>
      <c r="D93" s="10" t="s">
        <v>306</v>
      </c>
      <c r="E93" s="113"/>
      <c r="F93" s="61" t="s">
        <v>144</v>
      </c>
      <c r="G93" s="62" t="s">
        <v>143</v>
      </c>
      <c r="H93" s="64" t="s">
        <v>145</v>
      </c>
      <c r="I93" s="64" t="s">
        <v>146</v>
      </c>
      <c r="J93" s="65" t="s">
        <v>20</v>
      </c>
      <c r="K93" s="108"/>
      <c r="L93" s="64" t="str">
        <f aca="true" t="shared" si="18" ref="L93:R93">L7</f>
        <v>Arendus</v>
      </c>
      <c r="M93" s="499" t="str">
        <f t="shared" si="18"/>
        <v>daatum</v>
      </c>
      <c r="N93" s="499" t="str">
        <f t="shared" si="18"/>
        <v>daatum</v>
      </c>
      <c r="O93" s="499" t="str">
        <f t="shared" si="18"/>
        <v>daatum</v>
      </c>
      <c r="P93" s="499" t="str">
        <f t="shared" si="18"/>
        <v>daatum</v>
      </c>
      <c r="Q93" s="64" t="str">
        <f t="shared" si="18"/>
        <v>kokku €</v>
      </c>
      <c r="R93" s="64" t="str">
        <f t="shared" si="18"/>
        <v>kontroll</v>
      </c>
    </row>
    <row r="94" spans="1:18" ht="12.75">
      <c r="A94" s="95"/>
      <c r="B94" s="93"/>
      <c r="C94" s="93"/>
      <c r="D94" s="75"/>
      <c r="E94" s="75"/>
      <c r="F94" s="76"/>
      <c r="G94" s="84"/>
      <c r="H94" s="76"/>
      <c r="I94" s="76"/>
      <c r="J94" s="330"/>
      <c r="K94" s="486"/>
      <c r="L94" s="354"/>
      <c r="M94" s="231"/>
      <c r="N94" s="231"/>
      <c r="O94" s="231"/>
      <c r="P94" s="231"/>
      <c r="Q94" s="231"/>
      <c r="R94" s="350"/>
    </row>
    <row r="95" spans="1:18" ht="12.75">
      <c r="A95" s="213"/>
      <c r="B95" s="226" t="s">
        <v>41</v>
      </c>
      <c r="C95" s="226"/>
      <c r="D95" s="214" t="s">
        <v>124</v>
      </c>
      <c r="E95" s="362"/>
      <c r="F95" s="361"/>
      <c r="G95" s="363"/>
      <c r="H95" s="361"/>
      <c r="I95" s="76">
        <f aca="true" t="shared" si="19" ref="I95:I100">F95*H95</f>
        <v>0</v>
      </c>
      <c r="J95" s="223"/>
      <c r="K95" s="218"/>
      <c r="L95" s="354"/>
      <c r="M95" s="304"/>
      <c r="N95" s="361"/>
      <c r="O95" s="304"/>
      <c r="P95" s="304"/>
      <c r="Q95" s="231">
        <f aca="true" t="shared" si="20" ref="Q95:Q100">SUM(L95:P95)</f>
        <v>0</v>
      </c>
      <c r="R95" s="207" t="str">
        <f aca="true" t="shared" si="21" ref="R95:R100">IF(Q95-I95=0,"ok","error")</f>
        <v>ok</v>
      </c>
    </row>
    <row r="96" spans="1:18" ht="12.75">
      <c r="A96" s="213"/>
      <c r="B96" s="226"/>
      <c r="C96" s="226"/>
      <c r="D96" s="214" t="s">
        <v>305</v>
      </c>
      <c r="E96" s="362"/>
      <c r="F96" s="361"/>
      <c r="G96" s="363"/>
      <c r="H96" s="361"/>
      <c r="I96" s="76">
        <f t="shared" si="19"/>
        <v>0</v>
      </c>
      <c r="J96" s="223"/>
      <c r="K96" s="218"/>
      <c r="L96" s="354"/>
      <c r="M96" s="304"/>
      <c r="N96" s="361"/>
      <c r="O96" s="304"/>
      <c r="P96" s="304"/>
      <c r="Q96" s="231">
        <f t="shared" si="20"/>
        <v>0</v>
      </c>
      <c r="R96" s="207" t="str">
        <f t="shared" si="21"/>
        <v>ok</v>
      </c>
    </row>
    <row r="97" spans="1:18" ht="12.75">
      <c r="A97" s="213"/>
      <c r="B97" s="226"/>
      <c r="C97" s="226"/>
      <c r="D97" s="214" t="s">
        <v>126</v>
      </c>
      <c r="E97" s="362"/>
      <c r="F97" s="361"/>
      <c r="G97" s="363"/>
      <c r="H97" s="361"/>
      <c r="I97" s="76">
        <f t="shared" si="19"/>
        <v>0</v>
      </c>
      <c r="J97" s="223"/>
      <c r="K97" s="218"/>
      <c r="L97" s="354"/>
      <c r="M97" s="304"/>
      <c r="N97" s="361"/>
      <c r="O97" s="304"/>
      <c r="P97" s="304"/>
      <c r="Q97" s="231">
        <f t="shared" si="20"/>
        <v>0</v>
      </c>
      <c r="R97" s="207" t="str">
        <f t="shared" si="21"/>
        <v>ok</v>
      </c>
    </row>
    <row r="98" spans="1:18" ht="12.75">
      <c r="A98" s="213"/>
      <c r="B98" s="226" t="s">
        <v>42</v>
      </c>
      <c r="C98" s="226"/>
      <c r="D98" s="214" t="s">
        <v>125</v>
      </c>
      <c r="E98" s="362"/>
      <c r="F98" s="361"/>
      <c r="G98" s="363"/>
      <c r="H98" s="361"/>
      <c r="I98" s="76">
        <f t="shared" si="19"/>
        <v>0</v>
      </c>
      <c r="J98" s="223"/>
      <c r="K98" s="218"/>
      <c r="L98" s="354"/>
      <c r="M98" s="304"/>
      <c r="N98" s="361"/>
      <c r="O98" s="304"/>
      <c r="P98" s="304"/>
      <c r="Q98" s="231">
        <f t="shared" si="20"/>
        <v>0</v>
      </c>
      <c r="R98" s="207" t="str">
        <f t="shared" si="21"/>
        <v>ok</v>
      </c>
    </row>
    <row r="99" spans="1:18" ht="12.75">
      <c r="A99" s="213"/>
      <c r="B99" s="226"/>
      <c r="C99" s="226"/>
      <c r="D99" s="214"/>
      <c r="E99" s="362"/>
      <c r="F99" s="361"/>
      <c r="G99" s="363"/>
      <c r="H99" s="361"/>
      <c r="I99" s="76">
        <f t="shared" si="19"/>
        <v>0</v>
      </c>
      <c r="J99" s="223"/>
      <c r="K99" s="218"/>
      <c r="L99" s="354"/>
      <c r="M99" s="304"/>
      <c r="N99" s="304"/>
      <c r="O99" s="304"/>
      <c r="P99" s="304"/>
      <c r="Q99" s="231">
        <f t="shared" si="20"/>
        <v>0</v>
      </c>
      <c r="R99" s="207" t="str">
        <f t="shared" si="21"/>
        <v>ok</v>
      </c>
    </row>
    <row r="100" spans="1:18" ht="12.75">
      <c r="A100" s="213"/>
      <c r="B100" s="226" t="s">
        <v>43</v>
      </c>
      <c r="C100" s="226"/>
      <c r="D100" s="214" t="s">
        <v>106</v>
      </c>
      <c r="E100" s="362"/>
      <c r="F100" s="361"/>
      <c r="G100" s="363"/>
      <c r="H100" s="361"/>
      <c r="I100" s="76">
        <f t="shared" si="19"/>
        <v>0</v>
      </c>
      <c r="J100" s="223"/>
      <c r="K100" s="218"/>
      <c r="L100" s="354"/>
      <c r="M100" s="304"/>
      <c r="N100" s="304"/>
      <c r="O100" s="304"/>
      <c r="P100" s="304"/>
      <c r="Q100" s="231">
        <f t="shared" si="20"/>
        <v>0</v>
      </c>
      <c r="R100" s="207" t="str">
        <f t="shared" si="21"/>
        <v>ok</v>
      </c>
    </row>
    <row r="101" spans="1:18" ht="12.75">
      <c r="A101" s="95"/>
      <c r="B101" s="94"/>
      <c r="C101" s="94"/>
      <c r="D101" s="75"/>
      <c r="E101" s="75"/>
      <c r="F101" s="76"/>
      <c r="G101" s="84"/>
      <c r="H101" s="76"/>
      <c r="I101" s="76"/>
      <c r="J101" s="330"/>
      <c r="K101" s="486"/>
      <c r="L101" s="354"/>
      <c r="M101" s="231"/>
      <c r="N101" s="231"/>
      <c r="O101" s="231"/>
      <c r="P101" s="231"/>
      <c r="Q101" s="231"/>
      <c r="R101" s="350"/>
    </row>
    <row r="102" spans="1:18" ht="12.75">
      <c r="A102" s="68"/>
      <c r="B102" s="78" t="s">
        <v>44</v>
      </c>
      <c r="C102" s="78"/>
      <c r="D102" s="79" t="s">
        <v>307</v>
      </c>
      <c r="E102" s="79"/>
      <c r="F102" s="70"/>
      <c r="G102" s="71"/>
      <c r="H102" s="76"/>
      <c r="I102" s="82">
        <f>SUM(I95:I101)</f>
        <v>0</v>
      </c>
      <c r="J102" s="112"/>
      <c r="K102" s="108"/>
      <c r="L102" s="82">
        <f>SUM(L95:L101)</f>
        <v>0</v>
      </c>
      <c r="M102" s="82">
        <f>SUM(M95:M101)</f>
        <v>0</v>
      </c>
      <c r="N102" s="82">
        <f>SUM(N95:N101)</f>
        <v>0</v>
      </c>
      <c r="O102" s="82">
        <f>SUM(O95:O101)</f>
        <v>0</v>
      </c>
      <c r="P102" s="82">
        <f>SUM(P95:P101)</f>
        <v>0</v>
      </c>
      <c r="Q102" s="31">
        <f>SUM(L102:P102)</f>
        <v>0</v>
      </c>
      <c r="R102" s="206" t="str">
        <f>IF(Q102-I102=0,"ok","error")</f>
        <v>ok</v>
      </c>
    </row>
    <row r="103" spans="1:18" ht="12.75">
      <c r="A103" s="68"/>
      <c r="B103" s="78"/>
      <c r="C103" s="78"/>
      <c r="D103" s="79"/>
      <c r="E103" s="79"/>
      <c r="F103" s="70"/>
      <c r="G103" s="71"/>
      <c r="H103" s="76"/>
      <c r="I103" s="82"/>
      <c r="J103" s="112"/>
      <c r="K103" s="108"/>
      <c r="L103" s="82"/>
      <c r="M103" s="82"/>
      <c r="N103" s="82"/>
      <c r="O103" s="82"/>
      <c r="P103" s="82"/>
      <c r="Q103" s="31"/>
      <c r="R103" s="206"/>
    </row>
    <row r="104" spans="1:18" ht="12.75">
      <c r="A104" s="380">
        <v>9</v>
      </c>
      <c r="B104" s="59" t="s">
        <v>2</v>
      </c>
      <c r="C104" s="59"/>
      <c r="D104" s="60" t="s">
        <v>276</v>
      </c>
      <c r="E104" s="113"/>
      <c r="F104" s="61" t="s">
        <v>144</v>
      </c>
      <c r="G104" s="62" t="s">
        <v>143</v>
      </c>
      <c r="H104" s="64" t="s">
        <v>145</v>
      </c>
      <c r="I104" s="64" t="s">
        <v>146</v>
      </c>
      <c r="J104" s="65" t="s">
        <v>20</v>
      </c>
      <c r="K104" s="108"/>
      <c r="L104" s="64" t="str">
        <f aca="true" t="shared" si="22" ref="L104:R104">L7</f>
        <v>Arendus</v>
      </c>
      <c r="M104" s="499" t="str">
        <f t="shared" si="22"/>
        <v>daatum</v>
      </c>
      <c r="N104" s="499" t="str">
        <f t="shared" si="22"/>
        <v>daatum</v>
      </c>
      <c r="O104" s="499" t="str">
        <f t="shared" si="22"/>
        <v>daatum</v>
      </c>
      <c r="P104" s="499" t="str">
        <f t="shared" si="22"/>
        <v>daatum</v>
      </c>
      <c r="Q104" s="64" t="str">
        <f t="shared" si="22"/>
        <v>kokku €</v>
      </c>
      <c r="R104" s="64" t="str">
        <f t="shared" si="22"/>
        <v>kontroll</v>
      </c>
    </row>
    <row r="105" spans="1:18" ht="12.75">
      <c r="A105" s="68"/>
      <c r="B105" s="78"/>
      <c r="C105" s="78"/>
      <c r="D105" s="79"/>
      <c r="E105" s="79"/>
      <c r="F105" s="70"/>
      <c r="G105" s="71"/>
      <c r="H105" s="76"/>
      <c r="I105" s="82"/>
      <c r="J105" s="112"/>
      <c r="K105" s="108"/>
      <c r="L105" s="395"/>
      <c r="M105" s="82"/>
      <c r="N105" s="82"/>
      <c r="O105" s="82"/>
      <c r="P105" s="82"/>
      <c r="Q105" s="31"/>
      <c r="R105" s="206"/>
    </row>
    <row r="106" spans="1:18" ht="12.75">
      <c r="A106" s="68"/>
      <c r="B106" s="78"/>
      <c r="C106" s="78"/>
      <c r="D106" s="392" t="s">
        <v>276</v>
      </c>
      <c r="E106" s="362"/>
      <c r="F106" s="361"/>
      <c r="G106" s="363"/>
      <c r="H106" s="361"/>
      <c r="I106" s="76">
        <f>F106*H106</f>
        <v>0</v>
      </c>
      <c r="J106" s="112"/>
      <c r="K106" s="108"/>
      <c r="L106" s="354"/>
      <c r="M106" s="304"/>
      <c r="N106" s="304"/>
      <c r="O106" s="304"/>
      <c r="P106" s="304"/>
      <c r="Q106" s="231">
        <f>SUM(L106:P106)</f>
        <v>0</v>
      </c>
      <c r="R106" s="207" t="str">
        <f>IF(Q106-I106=0,"ok","error")</f>
        <v>ok</v>
      </c>
    </row>
    <row r="107" spans="1:18" ht="12.75">
      <c r="A107" s="68"/>
      <c r="B107" s="78"/>
      <c r="C107" s="78"/>
      <c r="D107" s="79"/>
      <c r="E107" s="79"/>
      <c r="F107" s="70"/>
      <c r="G107" s="71"/>
      <c r="H107" s="76"/>
      <c r="I107" s="82"/>
      <c r="J107" s="112"/>
      <c r="K107" s="108"/>
      <c r="L107" s="395"/>
      <c r="M107" s="82"/>
      <c r="N107" s="82"/>
      <c r="O107" s="82"/>
      <c r="P107" s="82"/>
      <c r="Q107" s="31"/>
      <c r="R107" s="206"/>
    </row>
    <row r="108" spans="1:18" ht="12.75">
      <c r="A108" s="68"/>
      <c r="B108" s="78" t="s">
        <v>44</v>
      </c>
      <c r="C108" s="78"/>
      <c r="D108" s="79" t="s">
        <v>277</v>
      </c>
      <c r="E108" s="79"/>
      <c r="F108" s="70"/>
      <c r="G108" s="71"/>
      <c r="H108" s="76"/>
      <c r="I108" s="82">
        <f>SUM(I106:I107)</f>
        <v>0</v>
      </c>
      <c r="J108" s="112"/>
      <c r="K108" s="108"/>
      <c r="L108" s="82">
        <f>SUM(L106:L107)</f>
        <v>0</v>
      </c>
      <c r="M108" s="82">
        <f>SUM(M106:M107)</f>
        <v>0</v>
      </c>
      <c r="N108" s="82">
        <f>SUM(N106:N107)</f>
        <v>0</v>
      </c>
      <c r="O108" s="82">
        <f>SUM(O106:O107)</f>
        <v>0</v>
      </c>
      <c r="P108" s="82">
        <f>SUM(P106:P107)</f>
        <v>0</v>
      </c>
      <c r="Q108" s="31">
        <f>SUM(L108:P108)</f>
        <v>0</v>
      </c>
      <c r="R108" s="206" t="str">
        <f>IF(Q108-I108=0,"ok","error")</f>
        <v>ok</v>
      </c>
    </row>
    <row r="109" spans="1:18" ht="12.75">
      <c r="A109" s="68"/>
      <c r="B109" s="92"/>
      <c r="C109" s="92"/>
      <c r="D109" s="69"/>
      <c r="E109" s="69"/>
      <c r="F109" s="70"/>
      <c r="G109" s="71"/>
      <c r="H109" s="70"/>
      <c r="I109" s="70"/>
      <c r="J109" s="112"/>
      <c r="K109" s="108"/>
      <c r="L109" s="117"/>
      <c r="M109" s="117"/>
      <c r="N109" s="117"/>
      <c r="O109" s="117"/>
      <c r="P109" s="117"/>
      <c r="Q109" s="117"/>
      <c r="R109" s="205"/>
    </row>
    <row r="110" spans="1:18" ht="12.75">
      <c r="A110" s="380">
        <v>10</v>
      </c>
      <c r="B110" s="59" t="s">
        <v>3</v>
      </c>
      <c r="C110" s="59"/>
      <c r="D110" s="10" t="s">
        <v>182</v>
      </c>
      <c r="E110" s="113"/>
      <c r="F110" s="61" t="s">
        <v>144</v>
      </c>
      <c r="G110" s="62" t="s">
        <v>143</v>
      </c>
      <c r="H110" s="64" t="s">
        <v>145</v>
      </c>
      <c r="I110" s="64" t="s">
        <v>146</v>
      </c>
      <c r="J110" s="65" t="s">
        <v>20</v>
      </c>
      <c r="K110" s="108"/>
      <c r="L110" s="64" t="str">
        <f aca="true" t="shared" si="23" ref="L110:R110">L7</f>
        <v>Arendus</v>
      </c>
      <c r="M110" s="499" t="str">
        <f t="shared" si="23"/>
        <v>daatum</v>
      </c>
      <c r="N110" s="499" t="str">
        <f t="shared" si="23"/>
        <v>daatum</v>
      </c>
      <c r="O110" s="499" t="str">
        <f t="shared" si="23"/>
        <v>daatum</v>
      </c>
      <c r="P110" s="499" t="str">
        <f t="shared" si="23"/>
        <v>daatum</v>
      </c>
      <c r="Q110" s="64" t="str">
        <f t="shared" si="23"/>
        <v>kokku €</v>
      </c>
      <c r="R110" s="64" t="str">
        <f t="shared" si="23"/>
        <v>kontroll</v>
      </c>
    </row>
    <row r="111" spans="1:18" ht="12.75">
      <c r="A111" s="95"/>
      <c r="B111" s="75"/>
      <c r="C111" s="75"/>
      <c r="D111" s="75"/>
      <c r="E111" s="75"/>
      <c r="F111" s="76"/>
      <c r="G111" s="84"/>
      <c r="H111" s="76"/>
      <c r="I111" s="76"/>
      <c r="J111" s="330"/>
      <c r="K111" s="486"/>
      <c r="L111" s="354"/>
      <c r="M111" s="231"/>
      <c r="N111" s="231"/>
      <c r="O111" s="231"/>
      <c r="P111" s="231"/>
      <c r="Q111" s="231"/>
      <c r="R111" s="350"/>
    </row>
    <row r="112" spans="1:18" ht="12.75">
      <c r="A112" s="213"/>
      <c r="B112" s="217" t="s">
        <v>45</v>
      </c>
      <c r="C112" s="217"/>
      <c r="D112" s="214" t="s">
        <v>211</v>
      </c>
      <c r="E112" s="362"/>
      <c r="F112" s="361"/>
      <c r="G112" s="363"/>
      <c r="H112" s="361"/>
      <c r="I112" s="76">
        <f>F112*H112</f>
        <v>0</v>
      </c>
      <c r="J112" s="223"/>
      <c r="K112" s="218"/>
      <c r="L112" s="354"/>
      <c r="M112" s="304"/>
      <c r="N112" s="304"/>
      <c r="O112" s="304"/>
      <c r="P112" s="304"/>
      <c r="Q112" s="231">
        <f>SUM(L112:P112)</f>
        <v>0</v>
      </c>
      <c r="R112" s="207" t="str">
        <f aca="true" t="shared" si="24" ref="R112:R118">IF(Q112-I112=0,"ok","error")</f>
        <v>ok</v>
      </c>
    </row>
    <row r="113" spans="1:18" ht="12.75">
      <c r="A113" s="213"/>
      <c r="B113" s="219" t="s">
        <v>46</v>
      </c>
      <c r="C113" s="214" t="s">
        <v>47</v>
      </c>
      <c r="D113" s="214" t="s">
        <v>308</v>
      </c>
      <c r="E113" s="362"/>
      <c r="F113" s="361"/>
      <c r="G113" s="363"/>
      <c r="H113" s="361"/>
      <c r="I113" s="76">
        <f>F113*H113</f>
        <v>0</v>
      </c>
      <c r="J113" s="223"/>
      <c r="K113" s="218"/>
      <c r="L113" s="354"/>
      <c r="M113" s="304"/>
      <c r="N113" s="304"/>
      <c r="O113" s="304"/>
      <c r="P113" s="304"/>
      <c r="Q113" s="231">
        <f>SUM(L113:P113)</f>
        <v>0</v>
      </c>
      <c r="R113" s="207" t="str">
        <f t="shared" si="24"/>
        <v>ok</v>
      </c>
    </row>
    <row r="114" spans="1:18" ht="12.75">
      <c r="A114" s="213"/>
      <c r="B114" s="217" t="s">
        <v>234</v>
      </c>
      <c r="C114" s="217"/>
      <c r="D114" s="214" t="s">
        <v>353</v>
      </c>
      <c r="E114" s="362"/>
      <c r="F114" s="361"/>
      <c r="G114" s="363"/>
      <c r="H114" s="361"/>
      <c r="I114" s="76">
        <f>F114*H114</f>
        <v>0</v>
      </c>
      <c r="J114" s="223"/>
      <c r="K114" s="218"/>
      <c r="L114" s="354"/>
      <c r="M114" s="304"/>
      <c r="N114" s="304"/>
      <c r="O114" s="304"/>
      <c r="P114" s="304"/>
      <c r="Q114" s="231">
        <f>SUM(L114:P114)</f>
        <v>0</v>
      </c>
      <c r="R114" s="207" t="str">
        <f t="shared" si="24"/>
        <v>ok</v>
      </c>
    </row>
    <row r="115" spans="1:18" ht="12.75">
      <c r="A115" s="213"/>
      <c r="B115" s="217"/>
      <c r="C115" s="217"/>
      <c r="D115" s="214"/>
      <c r="E115" s="362"/>
      <c r="F115" s="361"/>
      <c r="G115" s="363"/>
      <c r="H115" s="361"/>
      <c r="I115" s="76">
        <f>F115*H115</f>
        <v>0</v>
      </c>
      <c r="J115" s="223"/>
      <c r="K115" s="218"/>
      <c r="L115" s="354"/>
      <c r="M115" s="304"/>
      <c r="N115" s="304"/>
      <c r="O115" s="304"/>
      <c r="P115" s="304"/>
      <c r="Q115" s="231">
        <f>SUM(L115:P115)</f>
        <v>0</v>
      </c>
      <c r="R115" s="207" t="str">
        <f t="shared" si="24"/>
        <v>ok</v>
      </c>
    </row>
    <row r="116" spans="1:18" ht="12.75">
      <c r="A116" s="213"/>
      <c r="B116" s="217" t="s">
        <v>48</v>
      </c>
      <c r="C116" s="217"/>
      <c r="D116" s="214" t="s">
        <v>213</v>
      </c>
      <c r="E116" s="362"/>
      <c r="F116" s="361"/>
      <c r="G116" s="363"/>
      <c r="H116" s="361"/>
      <c r="I116" s="76">
        <f>F116*H116</f>
        <v>0</v>
      </c>
      <c r="J116" s="223"/>
      <c r="K116" s="218"/>
      <c r="L116" s="354"/>
      <c r="M116" s="304"/>
      <c r="N116" s="304"/>
      <c r="O116" s="304"/>
      <c r="P116" s="304"/>
      <c r="Q116" s="231">
        <f>SUM(L116:P116)</f>
        <v>0</v>
      </c>
      <c r="R116" s="207" t="str">
        <f t="shared" si="24"/>
        <v>ok</v>
      </c>
    </row>
    <row r="117" spans="1:18" ht="12.75">
      <c r="A117" s="95"/>
      <c r="B117" s="96"/>
      <c r="C117" s="96"/>
      <c r="D117" s="75"/>
      <c r="E117" s="75"/>
      <c r="F117" s="76"/>
      <c r="G117" s="84"/>
      <c r="H117" s="76"/>
      <c r="I117" s="76"/>
      <c r="J117" s="330"/>
      <c r="K117" s="486"/>
      <c r="L117" s="354"/>
      <c r="M117" s="231"/>
      <c r="N117" s="231"/>
      <c r="O117" s="231"/>
      <c r="P117" s="231"/>
      <c r="Q117" s="231"/>
      <c r="R117" s="350" t="str">
        <f t="shared" si="24"/>
        <v>ok</v>
      </c>
    </row>
    <row r="118" spans="1:18" ht="12.75">
      <c r="A118" s="68"/>
      <c r="B118" s="78" t="s">
        <v>49</v>
      </c>
      <c r="C118" s="78"/>
      <c r="D118" s="79" t="s">
        <v>309</v>
      </c>
      <c r="E118" s="79"/>
      <c r="F118" s="70"/>
      <c r="G118" s="71"/>
      <c r="H118" s="76"/>
      <c r="I118" s="82">
        <f>SUM(I112:I117)</f>
        <v>0</v>
      </c>
      <c r="J118" s="112"/>
      <c r="K118" s="108"/>
      <c r="L118" s="82">
        <f>SUM(L112:L117)</f>
        <v>0</v>
      </c>
      <c r="M118" s="82">
        <f>SUM(M112:M117)</f>
        <v>0</v>
      </c>
      <c r="N118" s="82">
        <f>SUM(N112:N117)</f>
        <v>0</v>
      </c>
      <c r="O118" s="82">
        <f>SUM(O112:O117)</f>
        <v>0</v>
      </c>
      <c r="P118" s="82">
        <f>SUM(P112:P117)</f>
        <v>0</v>
      </c>
      <c r="Q118" s="31">
        <f>SUM(L118:P118)</f>
        <v>0</v>
      </c>
      <c r="R118" s="206" t="str">
        <f t="shared" si="24"/>
        <v>ok</v>
      </c>
    </row>
    <row r="119" spans="1:18" ht="12.75">
      <c r="A119" s="68"/>
      <c r="B119" s="69"/>
      <c r="C119" s="69"/>
      <c r="D119" s="69"/>
      <c r="E119" s="69"/>
      <c r="F119" s="70"/>
      <c r="G119" s="71"/>
      <c r="H119" s="70"/>
      <c r="I119" s="70"/>
      <c r="J119" s="112"/>
      <c r="K119" s="108"/>
      <c r="L119" s="117"/>
      <c r="M119" s="117"/>
      <c r="N119" s="117"/>
      <c r="O119" s="117"/>
      <c r="P119" s="117"/>
      <c r="Q119" s="117"/>
      <c r="R119" s="205"/>
    </row>
    <row r="120" spans="1:18" ht="12.75">
      <c r="A120" s="380">
        <v>11</v>
      </c>
      <c r="B120" s="59" t="s">
        <v>4</v>
      </c>
      <c r="C120" s="59"/>
      <c r="D120" s="60" t="s">
        <v>183</v>
      </c>
      <c r="E120" s="110"/>
      <c r="F120" s="61" t="s">
        <v>144</v>
      </c>
      <c r="G120" s="62" t="s">
        <v>143</v>
      </c>
      <c r="H120" s="64" t="s">
        <v>145</v>
      </c>
      <c r="I120" s="64" t="s">
        <v>146</v>
      </c>
      <c r="J120" s="65" t="s">
        <v>20</v>
      </c>
      <c r="K120" s="108"/>
      <c r="L120" s="64" t="str">
        <f aca="true" t="shared" si="25" ref="L120:R120">L7</f>
        <v>Arendus</v>
      </c>
      <c r="M120" s="499" t="str">
        <f t="shared" si="25"/>
        <v>daatum</v>
      </c>
      <c r="N120" s="499" t="str">
        <f t="shared" si="25"/>
        <v>daatum</v>
      </c>
      <c r="O120" s="499" t="str">
        <f t="shared" si="25"/>
        <v>daatum</v>
      </c>
      <c r="P120" s="499" t="str">
        <f t="shared" si="25"/>
        <v>daatum</v>
      </c>
      <c r="Q120" s="64" t="str">
        <f t="shared" si="25"/>
        <v>kokku €</v>
      </c>
      <c r="R120" s="64" t="str">
        <f t="shared" si="25"/>
        <v>kontroll</v>
      </c>
    </row>
    <row r="121" spans="1:18" ht="12.75">
      <c r="A121" s="95"/>
      <c r="B121" s="75"/>
      <c r="C121" s="75"/>
      <c r="D121" s="75"/>
      <c r="E121" s="75"/>
      <c r="F121" s="76"/>
      <c r="G121" s="84"/>
      <c r="H121" s="76"/>
      <c r="I121" s="76"/>
      <c r="J121" s="330"/>
      <c r="K121" s="486"/>
      <c r="L121" s="354"/>
      <c r="M121" s="231"/>
      <c r="N121" s="231"/>
      <c r="O121" s="231"/>
      <c r="P121" s="231"/>
      <c r="Q121" s="231"/>
      <c r="R121" s="350"/>
    </row>
    <row r="122" spans="1:18" ht="12.75">
      <c r="A122" s="213"/>
      <c r="B122" s="217" t="s">
        <v>50</v>
      </c>
      <c r="C122" s="217"/>
      <c r="D122" s="214" t="s">
        <v>294</v>
      </c>
      <c r="E122" s="362"/>
      <c r="F122" s="361"/>
      <c r="G122" s="363"/>
      <c r="H122" s="361"/>
      <c r="I122" s="76">
        <f>F122*H122</f>
        <v>0</v>
      </c>
      <c r="J122" s="334"/>
      <c r="K122" s="218"/>
      <c r="L122" s="354"/>
      <c r="M122" s="304"/>
      <c r="N122" s="304"/>
      <c r="O122" s="304"/>
      <c r="P122" s="304"/>
      <c r="Q122" s="231">
        <f>SUM(L122:P122)</f>
        <v>0</v>
      </c>
      <c r="R122" s="207" t="str">
        <f>IF(Q122-I122=0,"ok","error")</f>
        <v>ok</v>
      </c>
    </row>
    <row r="123" spans="1:18" ht="12.75">
      <c r="A123" s="95"/>
      <c r="B123" s="75"/>
      <c r="C123" s="75"/>
      <c r="D123" s="75"/>
      <c r="E123" s="75"/>
      <c r="F123" s="76"/>
      <c r="G123" s="84"/>
      <c r="H123" s="76"/>
      <c r="I123" s="76"/>
      <c r="J123" s="330"/>
      <c r="K123" s="486"/>
      <c r="L123" s="354"/>
      <c r="M123" s="231"/>
      <c r="N123" s="231"/>
      <c r="O123" s="231"/>
      <c r="P123" s="231"/>
      <c r="Q123" s="231"/>
      <c r="R123" s="350"/>
    </row>
    <row r="124" spans="1:18" ht="12.75">
      <c r="A124" s="68"/>
      <c r="B124" s="90" t="s">
        <v>52</v>
      </c>
      <c r="C124" s="90"/>
      <c r="D124" s="91" t="s">
        <v>214</v>
      </c>
      <c r="E124" s="91"/>
      <c r="F124" s="76"/>
      <c r="G124" s="84"/>
      <c r="H124" s="76"/>
      <c r="I124" s="89">
        <f>SUM(I122:I122)</f>
        <v>0</v>
      </c>
      <c r="J124" s="112"/>
      <c r="K124" s="108"/>
      <c r="L124" s="89">
        <f>SUM(L122:L122)</f>
        <v>0</v>
      </c>
      <c r="M124" s="89">
        <f>SUM(M122:M122)</f>
        <v>0</v>
      </c>
      <c r="N124" s="89">
        <f>SUM(N122:N122)</f>
        <v>0</v>
      </c>
      <c r="O124" s="89">
        <f>SUM(O122:O122)</f>
        <v>0</v>
      </c>
      <c r="P124" s="89">
        <f>SUM(P122:P122)</f>
        <v>0</v>
      </c>
      <c r="Q124" s="31">
        <f>SUM(L124:P124)</f>
        <v>0</v>
      </c>
      <c r="R124" s="206" t="str">
        <f>IF(Q124-I124=0,"ok","error")</f>
        <v>ok</v>
      </c>
    </row>
    <row r="125" spans="1:18" ht="12.75">
      <c r="A125" s="68"/>
      <c r="B125" s="69"/>
      <c r="C125" s="69"/>
      <c r="D125" s="83" t="s">
        <v>108</v>
      </c>
      <c r="E125" s="75"/>
      <c r="F125" s="76"/>
      <c r="G125" s="84"/>
      <c r="H125" s="76"/>
      <c r="I125" s="76"/>
      <c r="J125" s="112"/>
      <c r="K125" s="108"/>
      <c r="L125" s="117"/>
      <c r="M125" s="117"/>
      <c r="N125" s="117"/>
      <c r="O125" s="117"/>
      <c r="P125" s="117"/>
      <c r="Q125" s="117"/>
      <c r="R125" s="205"/>
    </row>
    <row r="126" spans="1:18" ht="12.75">
      <c r="A126" s="380">
        <v>12</v>
      </c>
      <c r="B126" s="59" t="s">
        <v>5</v>
      </c>
      <c r="C126" s="59"/>
      <c r="D126" s="60" t="s">
        <v>127</v>
      </c>
      <c r="E126" s="110"/>
      <c r="F126" s="61" t="s">
        <v>144</v>
      </c>
      <c r="G126" s="62" t="s">
        <v>143</v>
      </c>
      <c r="H126" s="64" t="s">
        <v>145</v>
      </c>
      <c r="I126" s="64" t="s">
        <v>146</v>
      </c>
      <c r="J126" s="65" t="s">
        <v>20</v>
      </c>
      <c r="K126" s="108"/>
      <c r="L126" s="64" t="str">
        <f aca="true" t="shared" si="26" ref="L126:R126">L7</f>
        <v>Arendus</v>
      </c>
      <c r="M126" s="499" t="str">
        <f t="shared" si="26"/>
        <v>daatum</v>
      </c>
      <c r="N126" s="499" t="str">
        <f t="shared" si="26"/>
        <v>daatum</v>
      </c>
      <c r="O126" s="499" t="str">
        <f t="shared" si="26"/>
        <v>daatum</v>
      </c>
      <c r="P126" s="499" t="str">
        <f t="shared" si="26"/>
        <v>daatum</v>
      </c>
      <c r="Q126" s="64" t="str">
        <f t="shared" si="26"/>
        <v>kokku €</v>
      </c>
      <c r="R126" s="64" t="str">
        <f t="shared" si="26"/>
        <v>kontroll</v>
      </c>
    </row>
    <row r="127" spans="1:18" ht="12.75">
      <c r="A127" s="95"/>
      <c r="B127" s="91"/>
      <c r="C127" s="91"/>
      <c r="D127" s="11"/>
      <c r="E127" s="98"/>
      <c r="F127" s="76"/>
      <c r="G127" s="84"/>
      <c r="H127" s="76"/>
      <c r="I127" s="76"/>
      <c r="J127" s="330"/>
      <c r="K127" s="486"/>
      <c r="L127" s="354"/>
      <c r="M127" s="231"/>
      <c r="N127" s="231"/>
      <c r="O127" s="231"/>
      <c r="P127" s="231"/>
      <c r="Q127" s="231"/>
      <c r="R127" s="350"/>
    </row>
    <row r="128" spans="1:18" ht="12.75">
      <c r="A128" s="213"/>
      <c r="B128" s="227" t="s">
        <v>206</v>
      </c>
      <c r="C128" s="227"/>
      <c r="D128" s="222" t="s">
        <v>112</v>
      </c>
      <c r="E128" s="364"/>
      <c r="F128" s="361"/>
      <c r="G128" s="363"/>
      <c r="H128" s="361"/>
      <c r="I128" s="76">
        <f aca="true" t="shared" si="27" ref="I128:I141">F128*H128</f>
        <v>0</v>
      </c>
      <c r="J128" s="366"/>
      <c r="K128" s="218"/>
      <c r="L128" s="354"/>
      <c r="M128" s="304"/>
      <c r="N128" s="304"/>
      <c r="O128" s="304"/>
      <c r="P128" s="361"/>
      <c r="Q128" s="117">
        <f aca="true" t="shared" si="28" ref="Q128:Q141">SUM(L128:P128)</f>
        <v>0</v>
      </c>
      <c r="R128" s="207" t="str">
        <f aca="true" t="shared" si="29" ref="R128:R141">IF(Q128-I128=0,"ok","error")</f>
        <v>ok</v>
      </c>
    </row>
    <row r="129" spans="1:18" ht="12.75">
      <c r="A129" s="213"/>
      <c r="B129" s="227"/>
      <c r="C129" s="227"/>
      <c r="D129" s="222" t="s">
        <v>375</v>
      </c>
      <c r="E129" s="364"/>
      <c r="F129" s="361"/>
      <c r="G129" s="363"/>
      <c r="H129" s="361"/>
      <c r="I129" s="76">
        <f t="shared" si="27"/>
        <v>0</v>
      </c>
      <c r="J129" s="366"/>
      <c r="K129" s="218"/>
      <c r="L129" s="354"/>
      <c r="M129" s="304"/>
      <c r="N129" s="304"/>
      <c r="O129" s="304"/>
      <c r="P129" s="361"/>
      <c r="Q129" s="117">
        <f>SUM(L129:P129)</f>
        <v>0</v>
      </c>
      <c r="R129" s="207" t="str">
        <f>IF(Q129-I129=0,"ok","error")</f>
        <v>ok</v>
      </c>
    </row>
    <row r="130" spans="1:18" ht="12.75">
      <c r="A130" s="213"/>
      <c r="B130" s="227"/>
      <c r="C130" s="227"/>
      <c r="D130" s="229" t="s">
        <v>352</v>
      </c>
      <c r="E130" s="364"/>
      <c r="F130" s="361"/>
      <c r="G130" s="363"/>
      <c r="H130" s="361"/>
      <c r="I130" s="76">
        <f t="shared" si="27"/>
        <v>0</v>
      </c>
      <c r="J130" s="334"/>
      <c r="K130" s="218"/>
      <c r="L130" s="354"/>
      <c r="M130" s="304"/>
      <c r="N130" s="304"/>
      <c r="O130" s="304"/>
      <c r="P130" s="361"/>
      <c r="Q130" s="117">
        <f>SUM(L130:P130)</f>
        <v>0</v>
      </c>
      <c r="R130" s="207" t="str">
        <f>IF(Q130-I130=0,"ok","error")</f>
        <v>ok</v>
      </c>
    </row>
    <row r="131" spans="1:18" ht="12.75">
      <c r="A131" s="213"/>
      <c r="B131" s="227"/>
      <c r="C131" s="227"/>
      <c r="D131" s="228" t="s">
        <v>376</v>
      </c>
      <c r="E131" s="364"/>
      <c r="F131" s="361"/>
      <c r="G131" s="363"/>
      <c r="H131" s="361"/>
      <c r="I131" s="76">
        <f>F131*H131</f>
        <v>0</v>
      </c>
      <c r="J131" s="334"/>
      <c r="K131" s="218"/>
      <c r="L131" s="354"/>
      <c r="M131" s="304"/>
      <c r="N131" s="304"/>
      <c r="O131" s="304"/>
      <c r="P131" s="361"/>
      <c r="Q131" s="117">
        <f>SUM(L131:P131)</f>
        <v>0</v>
      </c>
      <c r="R131" s="207" t="str">
        <f>IF(Q131-I131=0,"ok","error")</f>
        <v>ok</v>
      </c>
    </row>
    <row r="132" spans="1:18" ht="12.75">
      <c r="A132" s="213"/>
      <c r="B132" s="227"/>
      <c r="C132" s="227"/>
      <c r="D132" s="228" t="s">
        <v>377</v>
      </c>
      <c r="E132" s="364"/>
      <c r="F132" s="361"/>
      <c r="G132" s="363"/>
      <c r="H132" s="361"/>
      <c r="I132" s="76">
        <f>F132*H132</f>
        <v>0</v>
      </c>
      <c r="J132" s="334"/>
      <c r="K132" s="218"/>
      <c r="L132" s="354"/>
      <c r="M132" s="304"/>
      <c r="N132" s="304"/>
      <c r="O132" s="304"/>
      <c r="P132" s="361"/>
      <c r="Q132" s="117">
        <f>SUM(L132:P132)</f>
        <v>0</v>
      </c>
      <c r="R132" s="207" t="str">
        <f>IF(Q132-I132=0,"ok","error")</f>
        <v>ok</v>
      </c>
    </row>
    <row r="133" spans="1:18" ht="12.75">
      <c r="A133" s="213"/>
      <c r="B133" s="227"/>
      <c r="C133" s="227"/>
      <c r="D133" s="228" t="s">
        <v>310</v>
      </c>
      <c r="E133" s="364"/>
      <c r="F133" s="361"/>
      <c r="G133" s="363"/>
      <c r="H133" s="361"/>
      <c r="I133" s="76">
        <f>F133*H133</f>
        <v>0</v>
      </c>
      <c r="J133" s="334"/>
      <c r="K133" s="218"/>
      <c r="L133" s="354"/>
      <c r="M133" s="304"/>
      <c r="N133" s="304"/>
      <c r="O133" s="304"/>
      <c r="P133" s="361"/>
      <c r="Q133" s="117">
        <f>SUM(L133:P133)</f>
        <v>0</v>
      </c>
      <c r="R133" s="207" t="str">
        <f>IF(Q133-I133=0,"ok","error")</f>
        <v>ok</v>
      </c>
    </row>
    <row r="134" spans="1:18" ht="12.75">
      <c r="A134" s="213"/>
      <c r="B134" s="227" t="s">
        <v>235</v>
      </c>
      <c r="C134" s="227"/>
      <c r="D134" s="228" t="s">
        <v>128</v>
      </c>
      <c r="E134" s="364"/>
      <c r="F134" s="361"/>
      <c r="G134" s="363"/>
      <c r="H134" s="361"/>
      <c r="I134" s="76">
        <f t="shared" si="27"/>
        <v>0</v>
      </c>
      <c r="J134" s="334"/>
      <c r="K134" s="218"/>
      <c r="L134" s="354"/>
      <c r="M134" s="304"/>
      <c r="N134" s="304"/>
      <c r="O134" s="304"/>
      <c r="P134" s="361"/>
      <c r="Q134" s="117">
        <f t="shared" si="28"/>
        <v>0</v>
      </c>
      <c r="R134" s="207" t="str">
        <f t="shared" si="29"/>
        <v>ok</v>
      </c>
    </row>
    <row r="135" spans="1:18" ht="12.75">
      <c r="A135" s="213"/>
      <c r="B135" s="227" t="s">
        <v>207</v>
      </c>
      <c r="C135" s="227"/>
      <c r="D135" s="228" t="s">
        <v>312</v>
      </c>
      <c r="E135" s="364"/>
      <c r="F135" s="361"/>
      <c r="G135" s="363"/>
      <c r="H135" s="361"/>
      <c r="I135" s="76">
        <f t="shared" si="27"/>
        <v>0</v>
      </c>
      <c r="J135" s="334"/>
      <c r="K135" s="218"/>
      <c r="L135" s="354"/>
      <c r="M135" s="304"/>
      <c r="N135" s="304"/>
      <c r="O135" s="304"/>
      <c r="P135" s="361"/>
      <c r="Q135" s="117">
        <f t="shared" si="28"/>
        <v>0</v>
      </c>
      <c r="R135" s="207" t="str">
        <f t="shared" si="29"/>
        <v>ok</v>
      </c>
    </row>
    <row r="136" spans="1:18" ht="12.75">
      <c r="A136" s="213"/>
      <c r="B136" s="227" t="s">
        <v>53</v>
      </c>
      <c r="C136" s="227"/>
      <c r="D136" s="229" t="s">
        <v>258</v>
      </c>
      <c r="E136" s="364"/>
      <c r="F136" s="361"/>
      <c r="G136" s="363"/>
      <c r="H136" s="361"/>
      <c r="I136" s="76">
        <f t="shared" si="27"/>
        <v>0</v>
      </c>
      <c r="J136" s="334"/>
      <c r="K136" s="218"/>
      <c r="L136" s="354"/>
      <c r="M136" s="304"/>
      <c r="N136" s="304"/>
      <c r="O136" s="304"/>
      <c r="P136" s="361"/>
      <c r="Q136" s="117">
        <f t="shared" si="28"/>
        <v>0</v>
      </c>
      <c r="R136" s="207" t="str">
        <f t="shared" si="29"/>
        <v>ok</v>
      </c>
    </row>
    <row r="137" spans="1:18" ht="12.75">
      <c r="A137" s="213"/>
      <c r="B137" s="227" t="s">
        <v>54</v>
      </c>
      <c r="C137" s="227"/>
      <c r="D137" s="229" t="s">
        <v>311</v>
      </c>
      <c r="E137" s="364"/>
      <c r="F137" s="361"/>
      <c r="G137" s="363"/>
      <c r="H137" s="361"/>
      <c r="I137" s="76">
        <f t="shared" si="27"/>
        <v>0</v>
      </c>
      <c r="J137" s="334"/>
      <c r="K137" s="218"/>
      <c r="L137" s="354"/>
      <c r="M137" s="304"/>
      <c r="N137" s="304"/>
      <c r="O137" s="304"/>
      <c r="P137" s="361"/>
      <c r="Q137" s="117">
        <f t="shared" si="28"/>
        <v>0</v>
      </c>
      <c r="R137" s="207" t="str">
        <f t="shared" si="29"/>
        <v>ok</v>
      </c>
    </row>
    <row r="138" spans="1:18" ht="12.75">
      <c r="A138" s="213"/>
      <c r="B138" s="227" t="s">
        <v>56</v>
      </c>
      <c r="C138" s="228" t="s">
        <v>57</v>
      </c>
      <c r="D138" s="229"/>
      <c r="E138" s="364"/>
      <c r="F138" s="361"/>
      <c r="G138" s="363"/>
      <c r="H138" s="361"/>
      <c r="I138" s="76">
        <f t="shared" si="27"/>
        <v>0</v>
      </c>
      <c r="J138" s="334"/>
      <c r="K138" s="218"/>
      <c r="L138" s="354"/>
      <c r="M138" s="304"/>
      <c r="N138" s="304"/>
      <c r="O138" s="304"/>
      <c r="P138" s="361"/>
      <c r="Q138" s="117">
        <f t="shared" si="28"/>
        <v>0</v>
      </c>
      <c r="R138" s="207" t="str">
        <f t="shared" si="29"/>
        <v>ok</v>
      </c>
    </row>
    <row r="139" spans="1:18" ht="12.75">
      <c r="A139" s="213"/>
      <c r="B139" s="227" t="s">
        <v>59</v>
      </c>
      <c r="C139" s="228" t="s">
        <v>58</v>
      </c>
      <c r="D139" s="229" t="s">
        <v>371</v>
      </c>
      <c r="E139" s="364"/>
      <c r="F139" s="361"/>
      <c r="G139" s="363"/>
      <c r="H139" s="361"/>
      <c r="I139" s="76">
        <f t="shared" si="27"/>
        <v>0</v>
      </c>
      <c r="J139" s="334"/>
      <c r="K139" s="218"/>
      <c r="L139" s="354"/>
      <c r="M139" s="304"/>
      <c r="N139" s="304"/>
      <c r="O139" s="304"/>
      <c r="P139" s="361"/>
      <c r="Q139" s="117">
        <f t="shared" si="28"/>
        <v>0</v>
      </c>
      <c r="R139" s="207" t="str">
        <f t="shared" si="29"/>
        <v>ok</v>
      </c>
    </row>
    <row r="140" spans="1:18" ht="12.75">
      <c r="A140" s="213"/>
      <c r="B140" s="228"/>
      <c r="C140" s="228" t="s">
        <v>63</v>
      </c>
      <c r="D140" s="229" t="s">
        <v>208</v>
      </c>
      <c r="E140" s="364"/>
      <c r="F140" s="361"/>
      <c r="G140" s="363"/>
      <c r="H140" s="361"/>
      <c r="I140" s="76">
        <f t="shared" si="27"/>
        <v>0</v>
      </c>
      <c r="J140" s="334"/>
      <c r="K140" s="218"/>
      <c r="L140" s="354"/>
      <c r="M140" s="304"/>
      <c r="N140" s="304"/>
      <c r="O140" s="304"/>
      <c r="P140" s="361"/>
      <c r="Q140" s="117">
        <f t="shared" si="28"/>
        <v>0</v>
      </c>
      <c r="R140" s="207" t="str">
        <f t="shared" si="29"/>
        <v>ok</v>
      </c>
    </row>
    <row r="141" spans="1:18" ht="12.75">
      <c r="A141" s="213"/>
      <c r="B141" s="227" t="s">
        <v>64</v>
      </c>
      <c r="C141" s="228" t="s">
        <v>65</v>
      </c>
      <c r="D141" s="228" t="s">
        <v>118</v>
      </c>
      <c r="E141" s="364"/>
      <c r="F141" s="361"/>
      <c r="G141" s="363"/>
      <c r="H141" s="361"/>
      <c r="I141" s="76">
        <f t="shared" si="27"/>
        <v>0</v>
      </c>
      <c r="J141" s="334"/>
      <c r="K141" s="218"/>
      <c r="L141" s="354"/>
      <c r="M141" s="304"/>
      <c r="N141" s="304"/>
      <c r="O141" s="304"/>
      <c r="P141" s="361"/>
      <c r="Q141" s="117">
        <f t="shared" si="28"/>
        <v>0</v>
      </c>
      <c r="R141" s="207" t="str">
        <f t="shared" si="29"/>
        <v>ok</v>
      </c>
    </row>
    <row r="142" spans="1:18" ht="12.75">
      <c r="A142" s="95"/>
      <c r="B142" s="98"/>
      <c r="C142" s="98"/>
      <c r="D142" s="98"/>
      <c r="E142" s="98"/>
      <c r="F142" s="76"/>
      <c r="G142" s="84"/>
      <c r="H142" s="76"/>
      <c r="I142" s="76"/>
      <c r="J142" s="330"/>
      <c r="K142" s="486"/>
      <c r="L142" s="354"/>
      <c r="M142" s="231"/>
      <c r="N142" s="231"/>
      <c r="O142" s="231"/>
      <c r="P142" s="231"/>
      <c r="Q142" s="231"/>
      <c r="R142" s="350"/>
    </row>
    <row r="143" spans="1:18" ht="12.75">
      <c r="A143" s="68"/>
      <c r="B143" s="78" t="s">
        <v>66</v>
      </c>
      <c r="C143" s="78"/>
      <c r="D143" s="79" t="s">
        <v>148</v>
      </c>
      <c r="E143" s="79"/>
      <c r="F143" s="70"/>
      <c r="G143" s="71"/>
      <c r="H143" s="76"/>
      <c r="I143" s="82">
        <f>SUM(I127:I141)</f>
        <v>0</v>
      </c>
      <c r="J143" s="330"/>
      <c r="K143" s="108"/>
      <c r="L143" s="82">
        <f>SUM(L127:L141)</f>
        <v>0</v>
      </c>
      <c r="M143" s="82">
        <f>SUM(M127:M141)</f>
        <v>0</v>
      </c>
      <c r="N143" s="82">
        <f>SUM(N127:N141)</f>
        <v>0</v>
      </c>
      <c r="O143" s="82">
        <f>SUM(O127:O141)</f>
        <v>0</v>
      </c>
      <c r="P143" s="82">
        <f>SUM(P127:P141)</f>
        <v>0</v>
      </c>
      <c r="Q143" s="31">
        <f>SUM(L143:P143)</f>
        <v>0</v>
      </c>
      <c r="R143" s="206" t="str">
        <f>IF(Q143-I143=0,"ok","error")</f>
        <v>ok</v>
      </c>
    </row>
    <row r="144" spans="1:18" s="88" customFormat="1" ht="12.75">
      <c r="A144" s="85"/>
      <c r="B144" s="30"/>
      <c r="C144" s="30"/>
      <c r="D144" s="83" t="s">
        <v>108</v>
      </c>
      <c r="E144" s="99"/>
      <c r="F144" s="86"/>
      <c r="G144" s="87"/>
      <c r="H144" s="86"/>
      <c r="I144" s="86"/>
      <c r="J144" s="334"/>
      <c r="K144" s="111"/>
      <c r="L144" s="232"/>
      <c r="M144" s="232"/>
      <c r="N144" s="232"/>
      <c r="O144" s="232"/>
      <c r="P144" s="232"/>
      <c r="Q144" s="232"/>
      <c r="R144" s="208"/>
    </row>
    <row r="145" spans="1:18" ht="12.75">
      <c r="A145" s="380">
        <v>13</v>
      </c>
      <c r="B145" s="59" t="s">
        <v>6</v>
      </c>
      <c r="C145" s="59"/>
      <c r="D145" s="60" t="s">
        <v>131</v>
      </c>
      <c r="E145" s="110"/>
      <c r="F145" s="61" t="s">
        <v>144</v>
      </c>
      <c r="G145" s="62" t="s">
        <v>143</v>
      </c>
      <c r="H145" s="64" t="s">
        <v>145</v>
      </c>
      <c r="I145" s="64" t="s">
        <v>146</v>
      </c>
      <c r="J145" s="65" t="s">
        <v>20</v>
      </c>
      <c r="K145" s="108"/>
      <c r="L145" s="64" t="str">
        <f aca="true" t="shared" si="30" ref="L145:R145">L7</f>
        <v>Arendus</v>
      </c>
      <c r="M145" s="499" t="str">
        <f t="shared" si="30"/>
        <v>daatum</v>
      </c>
      <c r="N145" s="499" t="str">
        <f t="shared" si="30"/>
        <v>daatum</v>
      </c>
      <c r="O145" s="499" t="str">
        <f t="shared" si="30"/>
        <v>daatum</v>
      </c>
      <c r="P145" s="499" t="str">
        <f t="shared" si="30"/>
        <v>daatum</v>
      </c>
      <c r="Q145" s="64" t="str">
        <f t="shared" si="30"/>
        <v>kokku €</v>
      </c>
      <c r="R145" s="64" t="str">
        <f t="shared" si="30"/>
        <v>kontroll</v>
      </c>
    </row>
    <row r="146" spans="1:18" ht="12.75">
      <c r="A146" s="95"/>
      <c r="B146" s="75"/>
      <c r="C146" s="75"/>
      <c r="D146" s="75"/>
      <c r="E146" s="75"/>
      <c r="F146" s="76"/>
      <c r="G146" s="84"/>
      <c r="H146" s="76"/>
      <c r="I146" s="76"/>
      <c r="J146" s="330"/>
      <c r="K146" s="486"/>
      <c r="L146" s="354"/>
      <c r="M146" s="231"/>
      <c r="N146" s="231"/>
      <c r="O146" s="231"/>
      <c r="P146" s="231"/>
      <c r="Q146" s="231"/>
      <c r="R146" s="350"/>
    </row>
    <row r="147" spans="1:18" ht="12.75">
      <c r="A147" s="213"/>
      <c r="B147" s="217" t="s">
        <v>67</v>
      </c>
      <c r="C147" s="214" t="s">
        <v>68</v>
      </c>
      <c r="D147" s="214" t="s">
        <v>314</v>
      </c>
      <c r="E147" s="362"/>
      <c r="F147" s="361"/>
      <c r="G147" s="363"/>
      <c r="H147" s="361"/>
      <c r="I147" s="76">
        <f aca="true" t="shared" si="31" ref="I147:I155">F147*H147</f>
        <v>0</v>
      </c>
      <c r="J147" s="366" t="s">
        <v>16</v>
      </c>
      <c r="K147" s="218"/>
      <c r="L147" s="354"/>
      <c r="M147" s="304"/>
      <c r="N147" s="304"/>
      <c r="O147" s="361"/>
      <c r="P147" s="304"/>
      <c r="Q147" s="117">
        <f>SUM(L147:P147)</f>
        <v>0</v>
      </c>
      <c r="R147" s="207" t="str">
        <f>IF(Q147-I147=0,"ok","error")</f>
        <v>ok</v>
      </c>
    </row>
    <row r="148" spans="1:18" ht="12.75">
      <c r="A148" s="213"/>
      <c r="B148" s="217"/>
      <c r="C148" s="214"/>
      <c r="D148" s="214" t="s">
        <v>315</v>
      </c>
      <c r="E148" s="362"/>
      <c r="F148" s="361"/>
      <c r="G148" s="363"/>
      <c r="H148" s="361"/>
      <c r="I148" s="76">
        <f t="shared" si="31"/>
        <v>0</v>
      </c>
      <c r="J148" s="334"/>
      <c r="K148" s="218"/>
      <c r="L148" s="354"/>
      <c r="M148" s="304"/>
      <c r="N148" s="304"/>
      <c r="O148" s="361"/>
      <c r="P148" s="304"/>
      <c r="Q148" s="117">
        <f aca="true" t="shared" si="32" ref="Q148:Q153">SUM(L148:P148)</f>
        <v>0</v>
      </c>
      <c r="R148" s="207" t="str">
        <f aca="true" t="shared" si="33" ref="R148:R153">IF(Q148-I148=0,"ok","error")</f>
        <v>ok</v>
      </c>
    </row>
    <row r="149" spans="1:18" ht="12.75">
      <c r="A149" s="213"/>
      <c r="B149" s="217" t="s">
        <v>236</v>
      </c>
      <c r="C149" s="214"/>
      <c r="D149" s="214" t="s">
        <v>129</v>
      </c>
      <c r="E149" s="362"/>
      <c r="F149" s="361"/>
      <c r="G149" s="363"/>
      <c r="H149" s="361"/>
      <c r="I149" s="76">
        <f t="shared" si="31"/>
        <v>0</v>
      </c>
      <c r="J149" s="366"/>
      <c r="K149" s="218"/>
      <c r="L149" s="354"/>
      <c r="M149" s="304"/>
      <c r="N149" s="304"/>
      <c r="O149" s="361"/>
      <c r="P149" s="304"/>
      <c r="Q149" s="117">
        <f t="shared" si="32"/>
        <v>0</v>
      </c>
      <c r="R149" s="207" t="str">
        <f t="shared" si="33"/>
        <v>ok</v>
      </c>
    </row>
    <row r="150" spans="1:18" ht="12.75">
      <c r="A150" s="213"/>
      <c r="B150" s="217" t="s">
        <v>69</v>
      </c>
      <c r="C150" s="214"/>
      <c r="D150" s="214" t="s">
        <v>130</v>
      </c>
      <c r="E150" s="362"/>
      <c r="F150" s="361"/>
      <c r="G150" s="363"/>
      <c r="H150" s="361"/>
      <c r="I150" s="76">
        <f t="shared" si="31"/>
        <v>0</v>
      </c>
      <c r="J150" s="334"/>
      <c r="K150" s="218"/>
      <c r="L150" s="354"/>
      <c r="M150" s="304"/>
      <c r="N150" s="304"/>
      <c r="O150" s="361"/>
      <c r="P150" s="304"/>
      <c r="Q150" s="117">
        <f t="shared" si="32"/>
        <v>0</v>
      </c>
      <c r="R150" s="207" t="str">
        <f t="shared" si="33"/>
        <v>ok</v>
      </c>
    </row>
    <row r="151" spans="1:18" ht="12.75">
      <c r="A151" s="213"/>
      <c r="B151" s="217" t="s">
        <v>13</v>
      </c>
      <c r="C151" s="214"/>
      <c r="D151" s="214" t="s">
        <v>313</v>
      </c>
      <c r="E151" s="362"/>
      <c r="F151" s="361"/>
      <c r="G151" s="363"/>
      <c r="H151" s="361"/>
      <c r="I151" s="76">
        <f t="shared" si="31"/>
        <v>0</v>
      </c>
      <c r="J151" s="334"/>
      <c r="K151" s="218"/>
      <c r="L151" s="354"/>
      <c r="M151" s="304"/>
      <c r="N151" s="304"/>
      <c r="O151" s="361"/>
      <c r="P151" s="304"/>
      <c r="Q151" s="117">
        <f t="shared" si="32"/>
        <v>0</v>
      </c>
      <c r="R151" s="207" t="str">
        <f t="shared" si="33"/>
        <v>ok</v>
      </c>
    </row>
    <row r="152" spans="1:18" ht="12.75">
      <c r="A152" s="213"/>
      <c r="B152" s="217" t="s">
        <v>70</v>
      </c>
      <c r="C152" s="214"/>
      <c r="D152" s="214" t="s">
        <v>237</v>
      </c>
      <c r="E152" s="362"/>
      <c r="F152" s="361"/>
      <c r="G152" s="363"/>
      <c r="H152" s="361"/>
      <c r="I152" s="76">
        <f t="shared" si="31"/>
        <v>0</v>
      </c>
      <c r="J152" s="334"/>
      <c r="K152" s="218"/>
      <c r="L152" s="354"/>
      <c r="M152" s="304"/>
      <c r="N152" s="304"/>
      <c r="O152" s="361"/>
      <c r="P152" s="304"/>
      <c r="Q152" s="117">
        <f t="shared" si="32"/>
        <v>0</v>
      </c>
      <c r="R152" s="207" t="str">
        <f t="shared" si="33"/>
        <v>ok</v>
      </c>
    </row>
    <row r="153" spans="1:18" ht="12.75">
      <c r="A153" s="213"/>
      <c r="B153" s="217"/>
      <c r="C153" s="214"/>
      <c r="D153" s="222" t="s">
        <v>365</v>
      </c>
      <c r="E153" s="362"/>
      <c r="F153" s="361"/>
      <c r="G153" s="363"/>
      <c r="H153" s="361"/>
      <c r="I153" s="76">
        <f>F153*H153</f>
        <v>0</v>
      </c>
      <c r="J153" s="334"/>
      <c r="K153" s="218"/>
      <c r="L153" s="354"/>
      <c r="M153" s="304"/>
      <c r="N153" s="304"/>
      <c r="O153" s="361"/>
      <c r="P153" s="304"/>
      <c r="Q153" s="117">
        <f t="shared" si="32"/>
        <v>0</v>
      </c>
      <c r="R153" s="207" t="str">
        <f t="shared" si="33"/>
        <v>ok</v>
      </c>
    </row>
    <row r="154" spans="1:18" ht="12.75">
      <c r="A154" s="213"/>
      <c r="B154" s="217" t="s">
        <v>72</v>
      </c>
      <c r="C154" s="214"/>
      <c r="D154" s="222" t="s">
        <v>316</v>
      </c>
      <c r="E154" s="362"/>
      <c r="F154" s="361"/>
      <c r="G154" s="363"/>
      <c r="H154" s="361"/>
      <c r="I154" s="76">
        <f t="shared" si="31"/>
        <v>0</v>
      </c>
      <c r="J154" s="334"/>
      <c r="K154" s="218"/>
      <c r="L154" s="354"/>
      <c r="M154" s="304"/>
      <c r="N154" s="304"/>
      <c r="O154" s="361"/>
      <c r="P154" s="304"/>
      <c r="Q154" s="117">
        <f>SUM(L154:P154)</f>
        <v>0</v>
      </c>
      <c r="R154" s="207" t="str">
        <f>IF(Q154-I154=0,"ok","error")</f>
        <v>ok</v>
      </c>
    </row>
    <row r="155" spans="1:18" ht="12.75">
      <c r="A155" s="213"/>
      <c r="B155" s="217" t="s">
        <v>17</v>
      </c>
      <c r="C155" s="214" t="s">
        <v>73</v>
      </c>
      <c r="D155" s="214" t="s">
        <v>106</v>
      </c>
      <c r="E155" s="362"/>
      <c r="F155" s="361"/>
      <c r="G155" s="363"/>
      <c r="H155" s="361"/>
      <c r="I155" s="76">
        <f t="shared" si="31"/>
        <v>0</v>
      </c>
      <c r="J155" s="334"/>
      <c r="K155" s="218"/>
      <c r="L155" s="354"/>
      <c r="M155" s="304"/>
      <c r="N155" s="304"/>
      <c r="O155" s="361"/>
      <c r="P155" s="304"/>
      <c r="Q155" s="117">
        <f>SUM(L155:P155)</f>
        <v>0</v>
      </c>
      <c r="R155" s="207" t="str">
        <f>IF(Q155-I155=0,"ok","error")</f>
        <v>ok</v>
      </c>
    </row>
    <row r="156" spans="1:18" ht="12.75">
      <c r="A156" s="95"/>
      <c r="B156" s="75"/>
      <c r="C156" s="75"/>
      <c r="D156" s="75"/>
      <c r="E156" s="75"/>
      <c r="F156" s="76"/>
      <c r="G156" s="84"/>
      <c r="H156" s="76"/>
      <c r="I156" s="76"/>
      <c r="J156" s="330"/>
      <c r="K156" s="486"/>
      <c r="L156" s="354"/>
      <c r="M156" s="231"/>
      <c r="N156" s="231"/>
      <c r="O156" s="231"/>
      <c r="P156" s="231"/>
      <c r="Q156" s="231"/>
      <c r="R156" s="350"/>
    </row>
    <row r="157" spans="1:18" ht="12.75">
      <c r="A157" s="68"/>
      <c r="B157" s="90" t="s">
        <v>74</v>
      </c>
      <c r="C157" s="90"/>
      <c r="D157" s="91" t="s">
        <v>132</v>
      </c>
      <c r="E157" s="91"/>
      <c r="F157" s="70"/>
      <c r="G157" s="71"/>
      <c r="H157" s="70"/>
      <c r="I157" s="89">
        <f>SUM(I147:I155)</f>
        <v>0</v>
      </c>
      <c r="J157" s="330"/>
      <c r="K157" s="108"/>
      <c r="L157" s="89">
        <f>SUM(L147:L155)</f>
        <v>0</v>
      </c>
      <c r="M157" s="89">
        <f>SUM(M147:M155)</f>
        <v>0</v>
      </c>
      <c r="N157" s="89">
        <f>SUM(N147:N155)</f>
        <v>0</v>
      </c>
      <c r="O157" s="89">
        <f>SUM(O147:O155)</f>
        <v>0</v>
      </c>
      <c r="P157" s="89">
        <f>SUM(P147:P155)</f>
        <v>0</v>
      </c>
      <c r="Q157" s="31">
        <f>SUM(L157:P157)</f>
        <v>0</v>
      </c>
      <c r="R157" s="206" t="str">
        <f>IF(Q157-I157=0,"ok","error")</f>
        <v>ok</v>
      </c>
    </row>
    <row r="158" spans="1:18" ht="12.75">
      <c r="A158" s="68"/>
      <c r="B158" s="69"/>
      <c r="C158" s="69"/>
      <c r="D158" s="83" t="s">
        <v>108</v>
      </c>
      <c r="E158" s="75"/>
      <c r="F158" s="70"/>
      <c r="G158" s="71"/>
      <c r="H158" s="70"/>
      <c r="I158" s="76"/>
      <c r="J158" s="330"/>
      <c r="K158" s="108"/>
      <c r="L158" s="117"/>
      <c r="M158" s="117"/>
      <c r="N158" s="117"/>
      <c r="O158" s="117"/>
      <c r="P158" s="117"/>
      <c r="Q158" s="117"/>
      <c r="R158" s="205"/>
    </row>
    <row r="159" spans="1:18" ht="12.75">
      <c r="A159" s="380">
        <v>14</v>
      </c>
      <c r="B159" s="59" t="s">
        <v>7</v>
      </c>
      <c r="C159" s="59"/>
      <c r="D159" s="60" t="s">
        <v>249</v>
      </c>
      <c r="E159" s="110"/>
      <c r="F159" s="61" t="s">
        <v>144</v>
      </c>
      <c r="G159" s="62" t="s">
        <v>143</v>
      </c>
      <c r="H159" s="64" t="s">
        <v>145</v>
      </c>
      <c r="I159" s="64" t="s">
        <v>146</v>
      </c>
      <c r="J159" s="65" t="s">
        <v>20</v>
      </c>
      <c r="K159" s="108"/>
      <c r="L159" s="64" t="str">
        <f aca="true" t="shared" si="34" ref="L159:R159">L7</f>
        <v>Arendus</v>
      </c>
      <c r="M159" s="499" t="str">
        <f t="shared" si="34"/>
        <v>daatum</v>
      </c>
      <c r="N159" s="499" t="str">
        <f t="shared" si="34"/>
        <v>daatum</v>
      </c>
      <c r="O159" s="499" t="str">
        <f t="shared" si="34"/>
        <v>daatum</v>
      </c>
      <c r="P159" s="499" t="str">
        <f t="shared" si="34"/>
        <v>daatum</v>
      </c>
      <c r="Q159" s="64" t="str">
        <f t="shared" si="34"/>
        <v>kokku €</v>
      </c>
      <c r="R159" s="64" t="str">
        <f t="shared" si="34"/>
        <v>kontroll</v>
      </c>
    </row>
    <row r="160" spans="1:18" ht="12.75">
      <c r="A160" s="95"/>
      <c r="B160" s="75"/>
      <c r="C160" s="75"/>
      <c r="D160" s="75"/>
      <c r="E160" s="75"/>
      <c r="F160" s="76"/>
      <c r="G160" s="84"/>
      <c r="H160" s="76"/>
      <c r="I160" s="76"/>
      <c r="J160" s="330"/>
      <c r="K160" s="486"/>
      <c r="L160" s="354"/>
      <c r="M160" s="231"/>
      <c r="N160" s="231"/>
      <c r="O160" s="231"/>
      <c r="P160" s="231"/>
      <c r="Q160" s="231"/>
      <c r="R160" s="350"/>
    </row>
    <row r="161" spans="1:18" ht="12.75">
      <c r="A161" s="213"/>
      <c r="B161" s="217" t="s">
        <v>7</v>
      </c>
      <c r="C161" s="217"/>
      <c r="D161" s="214" t="s">
        <v>366</v>
      </c>
      <c r="E161" s="362"/>
      <c r="F161" s="361"/>
      <c r="G161" s="363"/>
      <c r="H161" s="361"/>
      <c r="I161" s="76">
        <f>F161*H161</f>
        <v>0</v>
      </c>
      <c r="J161" s="366"/>
      <c r="K161" s="218"/>
      <c r="L161" s="354"/>
      <c r="M161" s="304"/>
      <c r="N161" s="304"/>
      <c r="O161" s="304"/>
      <c r="P161" s="361"/>
      <c r="Q161" s="117">
        <f>SUM(L161:P161)</f>
        <v>0</v>
      </c>
      <c r="R161" s="207" t="str">
        <f>IF(Q161-I161=0,"ok","error")</f>
        <v>ok</v>
      </c>
    </row>
    <row r="162" spans="1:18" ht="12.75">
      <c r="A162" s="213"/>
      <c r="B162" s="217" t="s">
        <v>238</v>
      </c>
      <c r="C162" s="217"/>
      <c r="D162" s="214" t="s">
        <v>218</v>
      </c>
      <c r="E162" s="362"/>
      <c r="F162" s="361"/>
      <c r="G162" s="363"/>
      <c r="H162" s="361"/>
      <c r="I162" s="76">
        <f>F162*H162</f>
        <v>0</v>
      </c>
      <c r="J162" s="366"/>
      <c r="K162" s="218"/>
      <c r="L162" s="354"/>
      <c r="M162" s="304"/>
      <c r="N162" s="304"/>
      <c r="O162" s="304"/>
      <c r="P162" s="361"/>
      <c r="Q162" s="117">
        <f>SUM(L162:P162)</f>
        <v>0</v>
      </c>
      <c r="R162" s="207" t="str">
        <f>IF(Q162-I162=0,"ok","error")</f>
        <v>ok</v>
      </c>
    </row>
    <row r="163" spans="1:18" ht="12.75">
      <c r="A163" s="213"/>
      <c r="B163" s="217" t="s">
        <v>24</v>
      </c>
      <c r="C163" s="217"/>
      <c r="D163" s="214"/>
      <c r="E163" s="362"/>
      <c r="F163" s="361"/>
      <c r="G163" s="363"/>
      <c r="H163" s="361"/>
      <c r="I163" s="76">
        <f>F163*H163</f>
        <v>0</v>
      </c>
      <c r="J163" s="366"/>
      <c r="K163" s="218"/>
      <c r="L163" s="354"/>
      <c r="M163" s="304"/>
      <c r="N163" s="304"/>
      <c r="O163" s="304"/>
      <c r="P163" s="361"/>
      <c r="Q163" s="117">
        <f>SUM(L163:P163)</f>
        <v>0</v>
      </c>
      <c r="R163" s="207" t="str">
        <f>IF(Q163-I163=0,"ok","error")</f>
        <v>ok</v>
      </c>
    </row>
    <row r="164" spans="1:18" ht="12.75">
      <c r="A164" s="213"/>
      <c r="B164" s="219" t="s">
        <v>17</v>
      </c>
      <c r="C164" s="219"/>
      <c r="D164" s="214" t="s">
        <v>106</v>
      </c>
      <c r="E164" s="362"/>
      <c r="F164" s="361"/>
      <c r="G164" s="363"/>
      <c r="H164" s="361"/>
      <c r="I164" s="76">
        <f>F164*H164</f>
        <v>0</v>
      </c>
      <c r="J164" s="366"/>
      <c r="K164" s="218"/>
      <c r="L164" s="354"/>
      <c r="M164" s="304"/>
      <c r="N164" s="304"/>
      <c r="O164" s="304"/>
      <c r="P164" s="361"/>
      <c r="Q164" s="117">
        <f>SUM(L164:P164)</f>
        <v>0</v>
      </c>
      <c r="R164" s="207" t="str">
        <f>IF(Q164-I164=0,"ok","error")</f>
        <v>ok</v>
      </c>
    </row>
    <row r="165" spans="1:18" ht="12.75">
      <c r="A165" s="95"/>
      <c r="B165" s="75"/>
      <c r="C165" s="75"/>
      <c r="D165" s="75"/>
      <c r="E165" s="75"/>
      <c r="F165" s="76"/>
      <c r="G165" s="84"/>
      <c r="H165" s="76"/>
      <c r="I165" s="76"/>
      <c r="J165" s="330"/>
      <c r="K165" s="486"/>
      <c r="L165" s="354"/>
      <c r="M165" s="231"/>
      <c r="N165" s="231"/>
      <c r="O165" s="231"/>
      <c r="P165" s="231"/>
      <c r="Q165" s="231"/>
      <c r="R165" s="350"/>
    </row>
    <row r="166" spans="1:18" ht="12.75">
      <c r="A166" s="68"/>
      <c r="B166" s="78" t="s">
        <v>75</v>
      </c>
      <c r="C166" s="78"/>
      <c r="D166" s="79" t="s">
        <v>317</v>
      </c>
      <c r="E166" s="79"/>
      <c r="F166" s="70"/>
      <c r="G166" s="71"/>
      <c r="H166" s="76"/>
      <c r="I166" s="82">
        <f>SUM(I161:I165)</f>
        <v>0</v>
      </c>
      <c r="J166" s="112"/>
      <c r="K166" s="108"/>
      <c r="L166" s="82">
        <f>SUM(L161:L165)</f>
        <v>0</v>
      </c>
      <c r="M166" s="82">
        <f>SUM(M161:M165)</f>
        <v>0</v>
      </c>
      <c r="N166" s="82">
        <f>SUM(N161:N165)</f>
        <v>0</v>
      </c>
      <c r="O166" s="82">
        <f>SUM(O161:O165)</f>
        <v>0</v>
      </c>
      <c r="P166" s="82">
        <f>SUM(P161:P165)</f>
        <v>0</v>
      </c>
      <c r="Q166" s="31">
        <f>SUM(L166:P166)</f>
        <v>0</v>
      </c>
      <c r="R166" s="206" t="str">
        <f>IF(Q166-I166=0,"ok","error")</f>
        <v>ok</v>
      </c>
    </row>
    <row r="167" spans="1:18" ht="12.75">
      <c r="A167" s="68"/>
      <c r="B167" s="69"/>
      <c r="C167" s="69"/>
      <c r="D167" s="83" t="s">
        <v>108</v>
      </c>
      <c r="E167" s="69"/>
      <c r="F167" s="70"/>
      <c r="G167" s="71"/>
      <c r="H167" s="70"/>
      <c r="I167" s="70"/>
      <c r="J167" s="112"/>
      <c r="K167" s="108"/>
      <c r="L167" s="117"/>
      <c r="M167" s="117"/>
      <c r="N167" s="117"/>
      <c r="O167" s="117"/>
      <c r="P167" s="117"/>
      <c r="Q167" s="117"/>
      <c r="R167" s="205"/>
    </row>
    <row r="168" spans="1:18" ht="12.75">
      <c r="A168" s="380">
        <v>15</v>
      </c>
      <c r="B168" s="59" t="s">
        <v>76</v>
      </c>
      <c r="C168" s="59"/>
      <c r="D168" s="60" t="s">
        <v>184</v>
      </c>
      <c r="E168" s="110"/>
      <c r="F168" s="61" t="s">
        <v>144</v>
      </c>
      <c r="G168" s="62" t="s">
        <v>143</v>
      </c>
      <c r="H168" s="64" t="s">
        <v>145</v>
      </c>
      <c r="I168" s="64" t="s">
        <v>146</v>
      </c>
      <c r="J168" s="65" t="s">
        <v>20</v>
      </c>
      <c r="K168" s="108"/>
      <c r="L168" s="64" t="str">
        <f aca="true" t="shared" si="35" ref="L168:R168">L7</f>
        <v>Arendus</v>
      </c>
      <c r="M168" s="499" t="str">
        <f t="shared" si="35"/>
        <v>daatum</v>
      </c>
      <c r="N168" s="499" t="str">
        <f t="shared" si="35"/>
        <v>daatum</v>
      </c>
      <c r="O168" s="499" t="str">
        <f t="shared" si="35"/>
        <v>daatum</v>
      </c>
      <c r="P168" s="499" t="str">
        <f t="shared" si="35"/>
        <v>daatum</v>
      </c>
      <c r="Q168" s="64" t="str">
        <f t="shared" si="35"/>
        <v>kokku €</v>
      </c>
      <c r="R168" s="64" t="str">
        <f t="shared" si="35"/>
        <v>kontroll</v>
      </c>
    </row>
    <row r="169" spans="1:18" ht="12.75">
      <c r="A169" s="95"/>
      <c r="B169" s="75"/>
      <c r="C169" s="75"/>
      <c r="D169" s="75"/>
      <c r="E169" s="75"/>
      <c r="F169" s="76"/>
      <c r="G169" s="84"/>
      <c r="H169" s="76"/>
      <c r="I169" s="76"/>
      <c r="J169" s="330"/>
      <c r="K169" s="486"/>
      <c r="L169" s="354"/>
      <c r="M169" s="231"/>
      <c r="N169" s="231"/>
      <c r="O169" s="231"/>
      <c r="P169" s="231"/>
      <c r="Q169" s="231"/>
      <c r="R169" s="350"/>
    </row>
    <row r="170" spans="1:18" ht="12.75">
      <c r="A170" s="213"/>
      <c r="B170" s="217" t="s">
        <v>239</v>
      </c>
      <c r="C170" s="217"/>
      <c r="D170" s="214" t="s">
        <v>134</v>
      </c>
      <c r="E170" s="362"/>
      <c r="F170" s="361"/>
      <c r="G170" s="363"/>
      <c r="H170" s="361"/>
      <c r="I170" s="76">
        <f>F170*H170</f>
        <v>0</v>
      </c>
      <c r="J170" s="366"/>
      <c r="K170" s="218"/>
      <c r="L170" s="354"/>
      <c r="M170" s="361"/>
      <c r="N170" s="304"/>
      <c r="O170" s="304"/>
      <c r="P170" s="304"/>
      <c r="Q170" s="117">
        <f>SUM(L170:P170)</f>
        <v>0</v>
      </c>
      <c r="R170" s="207" t="str">
        <f>IF(Q170-I170=0,"ok","error")</f>
        <v>ok</v>
      </c>
    </row>
    <row r="171" spans="1:18" ht="12.75">
      <c r="A171" s="213"/>
      <c r="B171" s="217" t="s">
        <v>77</v>
      </c>
      <c r="C171" s="217"/>
      <c r="D171" s="214" t="s">
        <v>318</v>
      </c>
      <c r="E171" s="362"/>
      <c r="F171" s="361"/>
      <c r="G171" s="363"/>
      <c r="H171" s="361"/>
      <c r="I171" s="76">
        <f>F171*H171</f>
        <v>0</v>
      </c>
      <c r="J171" s="366"/>
      <c r="K171" s="218"/>
      <c r="L171" s="354"/>
      <c r="M171" s="361"/>
      <c r="N171" s="304"/>
      <c r="O171" s="304"/>
      <c r="P171" s="304"/>
      <c r="Q171" s="117">
        <f>SUM(L171:P171)</f>
        <v>0</v>
      </c>
      <c r="R171" s="207" t="str">
        <f>IF(Q171-I171=0,"ok","error")</f>
        <v>ok</v>
      </c>
    </row>
    <row r="172" spans="1:18" ht="12.75">
      <c r="A172" s="213"/>
      <c r="B172" s="217" t="s">
        <v>17</v>
      </c>
      <c r="C172" s="217"/>
      <c r="D172" s="214" t="s">
        <v>106</v>
      </c>
      <c r="E172" s="362"/>
      <c r="F172" s="361"/>
      <c r="G172" s="363"/>
      <c r="H172" s="361"/>
      <c r="I172" s="76">
        <f>F172*H172</f>
        <v>0</v>
      </c>
      <c r="J172" s="366"/>
      <c r="K172" s="218"/>
      <c r="L172" s="354"/>
      <c r="M172" s="361"/>
      <c r="N172" s="304"/>
      <c r="O172" s="304"/>
      <c r="P172" s="304"/>
      <c r="Q172" s="117">
        <f>SUM(L172:P172)</f>
        <v>0</v>
      </c>
      <c r="R172" s="207" t="str">
        <f>IF(Q172-I172=0,"ok","error")</f>
        <v>ok</v>
      </c>
    </row>
    <row r="173" spans="1:18" ht="12.75">
      <c r="A173" s="95"/>
      <c r="B173" s="75"/>
      <c r="C173" s="75"/>
      <c r="D173" s="75"/>
      <c r="E173" s="75"/>
      <c r="F173" s="76"/>
      <c r="G173" s="84"/>
      <c r="H173" s="76"/>
      <c r="I173" s="76"/>
      <c r="J173" s="330"/>
      <c r="K173" s="486"/>
      <c r="L173" s="354"/>
      <c r="M173" s="231"/>
      <c r="N173" s="231"/>
      <c r="O173" s="231"/>
      <c r="P173" s="231"/>
      <c r="Q173" s="231"/>
      <c r="R173" s="350"/>
    </row>
    <row r="174" spans="1:18" ht="12.75">
      <c r="A174" s="68"/>
      <c r="B174" s="91" t="s">
        <v>78</v>
      </c>
      <c r="C174" s="91"/>
      <c r="D174" s="91" t="s">
        <v>215</v>
      </c>
      <c r="E174" s="91"/>
      <c r="F174" s="70"/>
      <c r="G174" s="71"/>
      <c r="H174" s="70"/>
      <c r="I174" s="89">
        <f>SUM(I170:I173)</f>
        <v>0</v>
      </c>
      <c r="J174" s="112"/>
      <c r="K174" s="108"/>
      <c r="L174" s="89">
        <f>SUM(L170:L173)</f>
        <v>0</v>
      </c>
      <c r="M174" s="89">
        <f>SUM(M170:M173)</f>
        <v>0</v>
      </c>
      <c r="N174" s="89">
        <f>SUM(N170:N173)</f>
        <v>0</v>
      </c>
      <c r="O174" s="89">
        <f>SUM(O170:O173)</f>
        <v>0</v>
      </c>
      <c r="P174" s="89">
        <f>SUM(P170:P173)</f>
        <v>0</v>
      </c>
      <c r="Q174" s="31">
        <f>SUM(L174:P174)</f>
        <v>0</v>
      </c>
      <c r="R174" s="206" t="str">
        <f>IF(Q174-I174=0,"ok","error")</f>
        <v>ok</v>
      </c>
    </row>
    <row r="175" spans="1:18" ht="12.75">
      <c r="A175" s="68"/>
      <c r="B175" s="69"/>
      <c r="C175" s="69"/>
      <c r="D175" s="83" t="s">
        <v>108</v>
      </c>
      <c r="E175" s="75"/>
      <c r="F175" s="70"/>
      <c r="G175" s="71"/>
      <c r="H175" s="70"/>
      <c r="I175" s="76"/>
      <c r="J175" s="112"/>
      <c r="K175" s="108"/>
      <c r="L175" s="117"/>
      <c r="M175" s="117"/>
      <c r="N175" s="117"/>
      <c r="O175" s="117"/>
      <c r="P175" s="117"/>
      <c r="Q175" s="117"/>
      <c r="R175" s="205"/>
    </row>
    <row r="176" spans="1:18" ht="12.75">
      <c r="A176" s="380">
        <v>16</v>
      </c>
      <c r="B176" s="59" t="s">
        <v>79</v>
      </c>
      <c r="C176" s="59"/>
      <c r="D176" s="60" t="s">
        <v>253</v>
      </c>
      <c r="E176" s="110"/>
      <c r="F176" s="61" t="s">
        <v>144</v>
      </c>
      <c r="G176" s="62" t="s">
        <v>143</v>
      </c>
      <c r="H176" s="64" t="s">
        <v>145</v>
      </c>
      <c r="I176" s="64" t="s">
        <v>146</v>
      </c>
      <c r="J176" s="65" t="s">
        <v>20</v>
      </c>
      <c r="K176" s="108"/>
      <c r="L176" s="64" t="str">
        <f aca="true" t="shared" si="36" ref="L176:R176">L7</f>
        <v>Arendus</v>
      </c>
      <c r="M176" s="499" t="str">
        <f t="shared" si="36"/>
        <v>daatum</v>
      </c>
      <c r="N176" s="499" t="str">
        <f t="shared" si="36"/>
        <v>daatum</v>
      </c>
      <c r="O176" s="499" t="str">
        <f t="shared" si="36"/>
        <v>daatum</v>
      </c>
      <c r="P176" s="499" t="str">
        <f t="shared" si="36"/>
        <v>daatum</v>
      </c>
      <c r="Q176" s="64" t="str">
        <f t="shared" si="36"/>
        <v>kokku €</v>
      </c>
      <c r="R176" s="64" t="str">
        <f t="shared" si="36"/>
        <v>kontroll</v>
      </c>
    </row>
    <row r="177" spans="1:18" ht="12.75">
      <c r="A177" s="95"/>
      <c r="B177" s="75"/>
      <c r="C177" s="75"/>
      <c r="D177" s="75"/>
      <c r="E177" s="75"/>
      <c r="F177" s="76"/>
      <c r="G177" s="84"/>
      <c r="H177" s="76"/>
      <c r="I177" s="76"/>
      <c r="J177" s="330"/>
      <c r="K177" s="486"/>
      <c r="L177" s="354"/>
      <c r="M177" s="231"/>
      <c r="N177" s="231"/>
      <c r="O177" s="231"/>
      <c r="P177" s="231"/>
      <c r="Q177" s="231"/>
      <c r="R177" s="350"/>
    </row>
    <row r="178" spans="1:18" ht="12.75">
      <c r="A178" s="213"/>
      <c r="B178" s="217" t="s">
        <v>80</v>
      </c>
      <c r="C178" s="217"/>
      <c r="D178" s="214" t="s">
        <v>135</v>
      </c>
      <c r="E178" s="362"/>
      <c r="F178" s="361"/>
      <c r="G178" s="363"/>
      <c r="H178" s="361"/>
      <c r="I178" s="76">
        <f>F178*H178</f>
        <v>0</v>
      </c>
      <c r="J178" s="223"/>
      <c r="K178" s="218"/>
      <c r="L178" s="354"/>
      <c r="M178" s="304"/>
      <c r="N178" s="304"/>
      <c r="O178" s="304"/>
      <c r="P178" s="304"/>
      <c r="Q178" s="117">
        <f>SUM(L178:P178)</f>
        <v>0</v>
      </c>
      <c r="R178" s="207" t="str">
        <f>IF(Q178-I178=0,"ok","error")</f>
        <v>ok</v>
      </c>
    </row>
    <row r="179" spans="1:18" ht="12.75">
      <c r="A179" s="213"/>
      <c r="B179" s="217" t="s">
        <v>81</v>
      </c>
      <c r="C179" s="217"/>
      <c r="D179" s="214" t="s">
        <v>136</v>
      </c>
      <c r="E179" s="362"/>
      <c r="F179" s="361"/>
      <c r="G179" s="363"/>
      <c r="H179" s="361"/>
      <c r="I179" s="76">
        <f>F179*H179</f>
        <v>0</v>
      </c>
      <c r="J179" s="223"/>
      <c r="K179" s="218"/>
      <c r="L179" s="354"/>
      <c r="M179" s="304"/>
      <c r="N179" s="304"/>
      <c r="O179" s="304"/>
      <c r="P179" s="304"/>
      <c r="Q179" s="117">
        <f>SUM(L179:P179)</f>
        <v>0</v>
      </c>
      <c r="R179" s="207" t="str">
        <f>IF(Q179-I179=0,"ok","error")</f>
        <v>ok</v>
      </c>
    </row>
    <row r="180" spans="1:18" ht="12.75">
      <c r="A180" s="213"/>
      <c r="B180" s="217" t="s">
        <v>83</v>
      </c>
      <c r="C180" s="217"/>
      <c r="D180" s="214" t="s">
        <v>378</v>
      </c>
      <c r="E180" s="362"/>
      <c r="F180" s="361"/>
      <c r="G180" s="363"/>
      <c r="H180" s="361"/>
      <c r="I180" s="76">
        <f>F180*H180</f>
        <v>0</v>
      </c>
      <c r="J180" s="223"/>
      <c r="K180" s="218"/>
      <c r="L180" s="354"/>
      <c r="M180" s="304"/>
      <c r="N180" s="304"/>
      <c r="O180" s="304"/>
      <c r="P180" s="304"/>
      <c r="Q180" s="117">
        <f>SUM(L180:P180)</f>
        <v>0</v>
      </c>
      <c r="R180" s="207" t="str">
        <f>IF(Q180-I180=0,"ok","error")</f>
        <v>ok</v>
      </c>
    </row>
    <row r="181" spans="1:18" ht="12.75">
      <c r="A181" s="213"/>
      <c r="B181" s="217" t="s">
        <v>17</v>
      </c>
      <c r="C181" s="217"/>
      <c r="D181" s="214" t="s">
        <v>106</v>
      </c>
      <c r="E181" s="362"/>
      <c r="F181" s="361"/>
      <c r="G181" s="363"/>
      <c r="H181" s="361"/>
      <c r="I181" s="76">
        <f>F181*H181</f>
        <v>0</v>
      </c>
      <c r="J181" s="223"/>
      <c r="K181" s="218"/>
      <c r="L181" s="354"/>
      <c r="M181" s="304"/>
      <c r="N181" s="304"/>
      <c r="O181" s="304"/>
      <c r="P181" s="304"/>
      <c r="Q181" s="117">
        <f>SUM(L181:P181)</f>
        <v>0</v>
      </c>
      <c r="R181" s="207" t="str">
        <f>IF(Q181-I181=0,"ok","error")</f>
        <v>ok</v>
      </c>
    </row>
    <row r="182" spans="1:18" ht="12.75">
      <c r="A182" s="95"/>
      <c r="B182" s="74"/>
      <c r="C182" s="74"/>
      <c r="D182" s="75"/>
      <c r="E182" s="75"/>
      <c r="F182" s="76"/>
      <c r="G182" s="84"/>
      <c r="H182" s="76"/>
      <c r="I182" s="76"/>
      <c r="J182" s="330"/>
      <c r="K182" s="486"/>
      <c r="L182" s="354"/>
      <c r="M182" s="231"/>
      <c r="N182" s="231"/>
      <c r="O182" s="231"/>
      <c r="P182" s="231"/>
      <c r="Q182" s="231"/>
      <c r="R182" s="350"/>
    </row>
    <row r="183" spans="1:18" ht="12.75">
      <c r="A183" s="68"/>
      <c r="B183" s="78" t="s">
        <v>84</v>
      </c>
      <c r="C183" s="78"/>
      <c r="D183" s="79" t="s">
        <v>252</v>
      </c>
      <c r="E183" s="79"/>
      <c r="F183" s="70"/>
      <c r="G183" s="71"/>
      <c r="H183" s="76"/>
      <c r="I183" s="82">
        <f>SUM(I178:I182)</f>
        <v>0</v>
      </c>
      <c r="J183" s="112"/>
      <c r="K183" s="108"/>
      <c r="L183" s="82">
        <f>SUM(L178:L182)</f>
        <v>0</v>
      </c>
      <c r="M183" s="82">
        <f>SUM(M178:M182)</f>
        <v>0</v>
      </c>
      <c r="N183" s="82">
        <f>SUM(N178:N182)</f>
        <v>0</v>
      </c>
      <c r="O183" s="82">
        <f>SUM(O178:O182)</f>
        <v>0</v>
      </c>
      <c r="P183" s="82">
        <f>SUM(P178:P182)</f>
        <v>0</v>
      </c>
      <c r="Q183" s="31">
        <f>SUM(L183:P183)</f>
        <v>0</v>
      </c>
      <c r="R183" s="206" t="str">
        <f>IF(Q183-I183=0,"ok","error")</f>
        <v>ok</v>
      </c>
    </row>
    <row r="184" spans="1:18" ht="12.75">
      <c r="A184" s="68"/>
      <c r="B184" s="69"/>
      <c r="C184" s="69"/>
      <c r="D184" s="69"/>
      <c r="E184" s="69"/>
      <c r="F184" s="70"/>
      <c r="G184" s="71"/>
      <c r="H184" s="70"/>
      <c r="I184" s="70"/>
      <c r="J184" s="112"/>
      <c r="K184" s="108"/>
      <c r="L184" s="117"/>
      <c r="M184" s="117"/>
      <c r="N184" s="117"/>
      <c r="O184" s="117"/>
      <c r="P184" s="117"/>
      <c r="Q184" s="117"/>
      <c r="R184" s="205"/>
    </row>
    <row r="185" spans="1:18" ht="12.75">
      <c r="A185" s="380">
        <v>17</v>
      </c>
      <c r="B185" s="59" t="s">
        <v>85</v>
      </c>
      <c r="C185" s="59"/>
      <c r="D185" s="60" t="s">
        <v>250</v>
      </c>
      <c r="E185" s="110"/>
      <c r="F185" s="61" t="s">
        <v>144</v>
      </c>
      <c r="G185" s="62" t="s">
        <v>143</v>
      </c>
      <c r="H185" s="64" t="s">
        <v>145</v>
      </c>
      <c r="I185" s="64" t="s">
        <v>146</v>
      </c>
      <c r="J185" s="65" t="s">
        <v>20</v>
      </c>
      <c r="K185" s="108"/>
      <c r="L185" s="64" t="str">
        <f aca="true" t="shared" si="37" ref="L185:R185">L7</f>
        <v>Arendus</v>
      </c>
      <c r="M185" s="499" t="str">
        <f t="shared" si="37"/>
        <v>daatum</v>
      </c>
      <c r="N185" s="499" t="str">
        <f t="shared" si="37"/>
        <v>daatum</v>
      </c>
      <c r="O185" s="499" t="str">
        <f t="shared" si="37"/>
        <v>daatum</v>
      </c>
      <c r="P185" s="499" t="str">
        <f t="shared" si="37"/>
        <v>daatum</v>
      </c>
      <c r="Q185" s="64" t="str">
        <f t="shared" si="37"/>
        <v>kokku €</v>
      </c>
      <c r="R185" s="64" t="str">
        <f t="shared" si="37"/>
        <v>kontroll</v>
      </c>
    </row>
    <row r="186" spans="1:18" ht="12.75">
      <c r="A186" s="95"/>
      <c r="B186" s="75"/>
      <c r="C186" s="75"/>
      <c r="D186" s="75"/>
      <c r="E186" s="75"/>
      <c r="F186" s="76"/>
      <c r="G186" s="84"/>
      <c r="H186" s="76"/>
      <c r="I186" s="76"/>
      <c r="J186" s="330"/>
      <c r="K186" s="486"/>
      <c r="L186" s="354"/>
      <c r="M186" s="231"/>
      <c r="N186" s="231"/>
      <c r="O186" s="231"/>
      <c r="P186" s="231"/>
      <c r="Q186" s="231"/>
      <c r="R186" s="350"/>
    </row>
    <row r="187" spans="1:18" ht="12.75">
      <c r="A187" s="213"/>
      <c r="B187" s="214"/>
      <c r="C187" s="214"/>
      <c r="D187" s="214" t="s">
        <v>319</v>
      </c>
      <c r="E187" s="362"/>
      <c r="F187" s="361"/>
      <c r="G187" s="363"/>
      <c r="H187" s="361"/>
      <c r="I187" s="76">
        <f aca="true" t="shared" si="38" ref="I187:I193">F187*H187</f>
        <v>0</v>
      </c>
      <c r="J187" s="223"/>
      <c r="K187" s="218"/>
      <c r="L187" s="354"/>
      <c r="M187" s="304"/>
      <c r="N187" s="304"/>
      <c r="O187" s="304"/>
      <c r="P187" s="304"/>
      <c r="Q187" s="117">
        <f aca="true" t="shared" si="39" ref="Q187:Q193">SUM(L187:P187)</f>
        <v>0</v>
      </c>
      <c r="R187" s="207" t="str">
        <f aca="true" t="shared" si="40" ref="R187:R195">IF(Q187-I187=0,"ok","error")</f>
        <v>ok</v>
      </c>
    </row>
    <row r="188" spans="1:18" ht="12.75">
      <c r="A188" s="213"/>
      <c r="B188" s="217" t="s">
        <v>86</v>
      </c>
      <c r="C188" s="217" t="s">
        <v>170</v>
      </c>
      <c r="D188" s="214" t="s">
        <v>320</v>
      </c>
      <c r="E188" s="362"/>
      <c r="F188" s="361"/>
      <c r="G188" s="363"/>
      <c r="H188" s="361"/>
      <c r="I188" s="76">
        <f t="shared" si="38"/>
        <v>0</v>
      </c>
      <c r="J188" s="223"/>
      <c r="K188" s="218"/>
      <c r="L188" s="354"/>
      <c r="M188" s="304"/>
      <c r="N188" s="304"/>
      <c r="O188" s="304"/>
      <c r="P188" s="304"/>
      <c r="Q188" s="117">
        <f t="shared" si="39"/>
        <v>0</v>
      </c>
      <c r="R188" s="207" t="str">
        <f t="shared" si="40"/>
        <v>ok</v>
      </c>
    </row>
    <row r="189" spans="1:18" ht="12.75">
      <c r="A189" s="213"/>
      <c r="B189" s="217"/>
      <c r="C189" s="217"/>
      <c r="D189" s="214" t="s">
        <v>137</v>
      </c>
      <c r="E189" s="362"/>
      <c r="F189" s="361"/>
      <c r="G189" s="363"/>
      <c r="H189" s="361"/>
      <c r="I189" s="76">
        <f>F189*H189</f>
        <v>0</v>
      </c>
      <c r="J189" s="223"/>
      <c r="K189" s="218"/>
      <c r="L189" s="354"/>
      <c r="M189" s="304"/>
      <c r="N189" s="304"/>
      <c r="O189" s="304"/>
      <c r="P189" s="304"/>
      <c r="Q189" s="117">
        <f>SUM(L189:P189)</f>
        <v>0</v>
      </c>
      <c r="R189" s="207" t="str">
        <f>IF(Q189-I189=0,"ok","error")</f>
        <v>ok</v>
      </c>
    </row>
    <row r="190" spans="1:18" ht="12.75">
      <c r="A190" s="213"/>
      <c r="B190" s="217"/>
      <c r="C190" s="217"/>
      <c r="D190" s="214" t="s">
        <v>354</v>
      </c>
      <c r="E190" s="362"/>
      <c r="F190" s="361"/>
      <c r="G190" s="363"/>
      <c r="H190" s="361"/>
      <c r="I190" s="76">
        <f>F190*H190</f>
        <v>0</v>
      </c>
      <c r="J190" s="223"/>
      <c r="K190" s="218"/>
      <c r="L190" s="354"/>
      <c r="M190" s="304"/>
      <c r="N190" s="304"/>
      <c r="O190" s="304"/>
      <c r="P190" s="304"/>
      <c r="Q190" s="117">
        <f>SUM(L190:P190)</f>
        <v>0</v>
      </c>
      <c r="R190" s="207" t="str">
        <f>IF(Q190-I190=0,"ok","error")</f>
        <v>ok</v>
      </c>
    </row>
    <row r="191" spans="1:18" ht="12.75">
      <c r="A191" s="213"/>
      <c r="B191" s="217" t="s">
        <v>87</v>
      </c>
      <c r="C191" s="217" t="s">
        <v>170</v>
      </c>
      <c r="D191" s="214" t="s">
        <v>355</v>
      </c>
      <c r="E191" s="362"/>
      <c r="F191" s="361"/>
      <c r="G191" s="363"/>
      <c r="H191" s="361"/>
      <c r="I191" s="76">
        <f t="shared" si="38"/>
        <v>0</v>
      </c>
      <c r="J191" s="223"/>
      <c r="K191" s="218"/>
      <c r="L191" s="354"/>
      <c r="M191" s="304"/>
      <c r="N191" s="304"/>
      <c r="O191" s="304"/>
      <c r="P191" s="304"/>
      <c r="Q191" s="117">
        <f t="shared" si="39"/>
        <v>0</v>
      </c>
      <c r="R191" s="207" t="str">
        <f t="shared" si="40"/>
        <v>ok</v>
      </c>
    </row>
    <row r="192" spans="1:18" ht="12.75">
      <c r="A192" s="213"/>
      <c r="B192" s="217" t="s">
        <v>86</v>
      </c>
      <c r="C192" s="217" t="s">
        <v>171</v>
      </c>
      <c r="D192" s="214" t="s">
        <v>356</v>
      </c>
      <c r="E192" s="362"/>
      <c r="F192" s="361"/>
      <c r="G192" s="363"/>
      <c r="H192" s="361"/>
      <c r="I192" s="76">
        <f t="shared" si="38"/>
        <v>0</v>
      </c>
      <c r="J192" s="223"/>
      <c r="K192" s="218"/>
      <c r="L192" s="354"/>
      <c r="M192" s="304"/>
      <c r="N192" s="304"/>
      <c r="O192" s="304"/>
      <c r="P192" s="304"/>
      <c r="Q192" s="117">
        <f t="shared" si="39"/>
        <v>0</v>
      </c>
      <c r="R192" s="207" t="str">
        <f t="shared" si="40"/>
        <v>ok</v>
      </c>
    </row>
    <row r="193" spans="1:18" ht="12.75">
      <c r="A193" s="213"/>
      <c r="B193" s="217" t="s">
        <v>87</v>
      </c>
      <c r="C193" s="217" t="s">
        <v>171</v>
      </c>
      <c r="D193" s="214" t="s">
        <v>357</v>
      </c>
      <c r="E193" s="362"/>
      <c r="F193" s="361"/>
      <c r="G193" s="363"/>
      <c r="H193" s="361"/>
      <c r="I193" s="76">
        <f t="shared" si="38"/>
        <v>0</v>
      </c>
      <c r="J193" s="223"/>
      <c r="K193" s="218"/>
      <c r="L193" s="354"/>
      <c r="M193" s="304"/>
      <c r="N193" s="304"/>
      <c r="O193" s="304"/>
      <c r="P193" s="304"/>
      <c r="Q193" s="117">
        <f t="shared" si="39"/>
        <v>0</v>
      </c>
      <c r="R193" s="207" t="str">
        <f t="shared" si="40"/>
        <v>ok</v>
      </c>
    </row>
    <row r="194" spans="1:18" ht="12.75">
      <c r="A194" s="95"/>
      <c r="B194" s="74"/>
      <c r="C194" s="74"/>
      <c r="D194" s="75"/>
      <c r="E194" s="75"/>
      <c r="F194" s="76"/>
      <c r="G194" s="84"/>
      <c r="H194" s="76"/>
      <c r="I194" s="76"/>
      <c r="J194" s="330"/>
      <c r="K194" s="486"/>
      <c r="L194" s="354"/>
      <c r="M194" s="231"/>
      <c r="N194" s="231"/>
      <c r="O194" s="231"/>
      <c r="P194" s="231"/>
      <c r="Q194" s="231"/>
      <c r="R194" s="350"/>
    </row>
    <row r="195" spans="1:18" ht="12.75">
      <c r="A195" s="68"/>
      <c r="B195" s="90" t="s">
        <v>88</v>
      </c>
      <c r="C195" s="90"/>
      <c r="D195" s="91" t="s">
        <v>251</v>
      </c>
      <c r="E195" s="91"/>
      <c r="F195" s="70"/>
      <c r="G195" s="71"/>
      <c r="H195" s="76"/>
      <c r="I195" s="89">
        <f>SUM(I187:I194)</f>
        <v>0</v>
      </c>
      <c r="J195" s="112"/>
      <c r="K195" s="108"/>
      <c r="L195" s="89">
        <f>SUM(L187:L194)</f>
        <v>0</v>
      </c>
      <c r="M195" s="89">
        <f>SUM(M187:M194)</f>
        <v>0</v>
      </c>
      <c r="N195" s="89">
        <f>SUM(N187:N194)</f>
        <v>0</v>
      </c>
      <c r="O195" s="89">
        <f>SUM(O187:O194)</f>
        <v>0</v>
      </c>
      <c r="P195" s="89">
        <f>SUM(P187:P194)</f>
        <v>0</v>
      </c>
      <c r="Q195" s="31">
        <f>SUM(L195:P195)</f>
        <v>0</v>
      </c>
      <c r="R195" s="206" t="str">
        <f t="shared" si="40"/>
        <v>ok</v>
      </c>
    </row>
    <row r="196" spans="1:18" ht="12.75">
      <c r="A196" s="68"/>
      <c r="B196" s="69"/>
      <c r="C196" s="69"/>
      <c r="D196" s="75"/>
      <c r="E196" s="75"/>
      <c r="F196" s="70"/>
      <c r="G196" s="71"/>
      <c r="H196" s="76"/>
      <c r="I196" s="76"/>
      <c r="J196" s="112"/>
      <c r="K196" s="108"/>
      <c r="L196" s="117"/>
      <c r="M196" s="117"/>
      <c r="N196" s="117"/>
      <c r="O196" s="117"/>
      <c r="P196" s="117"/>
      <c r="Q196" s="117"/>
      <c r="R196" s="205"/>
    </row>
    <row r="197" spans="1:18" ht="12.75">
      <c r="A197" s="380">
        <v>18</v>
      </c>
      <c r="B197" s="59" t="s">
        <v>8</v>
      </c>
      <c r="C197" s="59"/>
      <c r="D197" s="60" t="s">
        <v>185</v>
      </c>
      <c r="E197" s="110"/>
      <c r="F197" s="61" t="s">
        <v>144</v>
      </c>
      <c r="G197" s="62" t="s">
        <v>143</v>
      </c>
      <c r="H197" s="64" t="s">
        <v>145</v>
      </c>
      <c r="I197" s="64" t="s">
        <v>146</v>
      </c>
      <c r="J197" s="65" t="s">
        <v>20</v>
      </c>
      <c r="K197" s="108"/>
      <c r="L197" s="64" t="str">
        <f aca="true" t="shared" si="41" ref="L197:R197">L7</f>
        <v>Arendus</v>
      </c>
      <c r="M197" s="499" t="str">
        <f t="shared" si="41"/>
        <v>daatum</v>
      </c>
      <c r="N197" s="499" t="str">
        <f t="shared" si="41"/>
        <v>daatum</v>
      </c>
      <c r="O197" s="499" t="str">
        <f t="shared" si="41"/>
        <v>daatum</v>
      </c>
      <c r="P197" s="499" t="str">
        <f t="shared" si="41"/>
        <v>daatum</v>
      </c>
      <c r="Q197" s="64" t="str">
        <f t="shared" si="41"/>
        <v>kokku €</v>
      </c>
      <c r="R197" s="64" t="str">
        <f t="shared" si="41"/>
        <v>kontroll</v>
      </c>
    </row>
    <row r="198" spans="1:18" ht="12.75">
      <c r="A198" s="95"/>
      <c r="B198" s="75"/>
      <c r="C198" s="75"/>
      <c r="D198" s="75"/>
      <c r="E198" s="75"/>
      <c r="F198" s="76"/>
      <c r="G198" s="84"/>
      <c r="H198" s="76"/>
      <c r="I198" s="76"/>
      <c r="J198" s="330"/>
      <c r="K198" s="486"/>
      <c r="L198" s="354"/>
      <c r="M198" s="231"/>
      <c r="N198" s="231"/>
      <c r="O198" s="231"/>
      <c r="P198" s="231"/>
      <c r="Q198" s="231"/>
      <c r="R198" s="350"/>
    </row>
    <row r="199" spans="1:18" ht="12.75">
      <c r="A199" s="213"/>
      <c r="B199" s="217"/>
      <c r="C199" s="217"/>
      <c r="D199" s="214" t="s">
        <v>321</v>
      </c>
      <c r="E199" s="362"/>
      <c r="F199" s="361"/>
      <c r="G199" s="363"/>
      <c r="H199" s="361"/>
      <c r="I199" s="76">
        <f>F199*H199</f>
        <v>0</v>
      </c>
      <c r="J199" s="366"/>
      <c r="K199" s="218"/>
      <c r="L199" s="354"/>
      <c r="M199" s="304"/>
      <c r="N199" s="304"/>
      <c r="O199" s="304"/>
      <c r="P199" s="361"/>
      <c r="Q199" s="117">
        <f>SUM(L199:P199)</f>
        <v>0</v>
      </c>
      <c r="R199" s="207" t="str">
        <f>IF(Q199-I199=0,"ok","error")</f>
        <v>ok</v>
      </c>
    </row>
    <row r="200" spans="1:18" ht="12.75">
      <c r="A200" s="213"/>
      <c r="B200" s="217"/>
      <c r="C200" s="217"/>
      <c r="D200" s="214" t="s">
        <v>141</v>
      </c>
      <c r="E200" s="362"/>
      <c r="F200" s="361"/>
      <c r="G200" s="363"/>
      <c r="H200" s="361"/>
      <c r="I200" s="76">
        <f>F200*H200</f>
        <v>0</v>
      </c>
      <c r="J200" s="366"/>
      <c r="K200" s="218"/>
      <c r="L200" s="354"/>
      <c r="M200" s="304"/>
      <c r="N200" s="304"/>
      <c r="O200" s="304"/>
      <c r="P200" s="361"/>
      <c r="Q200" s="117">
        <f>SUM(L200:P200)</f>
        <v>0</v>
      </c>
      <c r="R200" s="207" t="str">
        <f>IF(Q200-I200=0,"ok","error")</f>
        <v>ok</v>
      </c>
    </row>
    <row r="201" spans="1:18" ht="12.75">
      <c r="A201" s="213"/>
      <c r="B201" s="217" t="s">
        <v>90</v>
      </c>
      <c r="C201" s="217"/>
      <c r="D201" s="222" t="s">
        <v>322</v>
      </c>
      <c r="E201" s="362"/>
      <c r="F201" s="361"/>
      <c r="G201" s="363"/>
      <c r="H201" s="361"/>
      <c r="I201" s="76">
        <f>F201*H201</f>
        <v>0</v>
      </c>
      <c r="J201" s="366"/>
      <c r="K201" s="218"/>
      <c r="L201" s="354"/>
      <c r="M201" s="304"/>
      <c r="N201" s="304"/>
      <c r="O201" s="304"/>
      <c r="P201" s="361"/>
      <c r="Q201" s="117">
        <f>SUM(L201:P201)</f>
        <v>0</v>
      </c>
      <c r="R201" s="207" t="str">
        <f>IF(Q201-I201=0,"ok","error")</f>
        <v>ok</v>
      </c>
    </row>
    <row r="202" spans="1:18" ht="12.75">
      <c r="A202" s="213"/>
      <c r="B202" s="217" t="s">
        <v>17</v>
      </c>
      <c r="C202" s="217"/>
      <c r="D202" s="214" t="s">
        <v>106</v>
      </c>
      <c r="E202" s="362"/>
      <c r="F202" s="361"/>
      <c r="G202" s="363"/>
      <c r="H202" s="361"/>
      <c r="I202" s="76">
        <f>F202*H202</f>
        <v>0</v>
      </c>
      <c r="J202" s="366"/>
      <c r="K202" s="218"/>
      <c r="L202" s="354"/>
      <c r="M202" s="304"/>
      <c r="N202" s="304"/>
      <c r="O202" s="304"/>
      <c r="P202" s="361"/>
      <c r="Q202" s="117">
        <f>SUM(L202:P202)</f>
        <v>0</v>
      </c>
      <c r="R202" s="207" t="str">
        <f>IF(Q202-I202=0,"ok","error")</f>
        <v>ok</v>
      </c>
    </row>
    <row r="203" spans="1:18" ht="12.75">
      <c r="A203" s="95"/>
      <c r="B203" s="75"/>
      <c r="C203" s="75"/>
      <c r="D203" s="75"/>
      <c r="E203" s="75"/>
      <c r="F203" s="76"/>
      <c r="G203" s="84"/>
      <c r="H203" s="76"/>
      <c r="I203" s="76"/>
      <c r="J203" s="330"/>
      <c r="K203" s="486"/>
      <c r="L203" s="354"/>
      <c r="M203" s="231"/>
      <c r="N203" s="231"/>
      <c r="O203" s="231"/>
      <c r="P203" s="231"/>
      <c r="Q203" s="231"/>
      <c r="R203" s="350"/>
    </row>
    <row r="204" spans="1:18" ht="12.75">
      <c r="A204" s="68"/>
      <c r="B204" s="90" t="s">
        <v>91</v>
      </c>
      <c r="C204" s="90"/>
      <c r="D204" s="91" t="s">
        <v>222</v>
      </c>
      <c r="E204" s="91"/>
      <c r="F204" s="70"/>
      <c r="G204" s="71"/>
      <c r="H204" s="70"/>
      <c r="I204" s="89">
        <f>SUM(I199:I202)</f>
        <v>0</v>
      </c>
      <c r="J204" s="112"/>
      <c r="K204" s="108"/>
      <c r="L204" s="89">
        <f>SUM(L199:L202)</f>
        <v>0</v>
      </c>
      <c r="M204" s="89">
        <f>SUM(M199:M202)</f>
        <v>0</v>
      </c>
      <c r="N204" s="89">
        <f>SUM(N199:N202)</f>
        <v>0</v>
      </c>
      <c r="O204" s="89">
        <f>SUM(O199:O202)</f>
        <v>0</v>
      </c>
      <c r="P204" s="89">
        <f>SUM(P199:P202)</f>
        <v>0</v>
      </c>
      <c r="Q204" s="31">
        <f>SUM(L204:P204)</f>
        <v>0</v>
      </c>
      <c r="R204" s="206" t="str">
        <f>IF(Q204-I204=0,"ok","error")</f>
        <v>ok</v>
      </c>
    </row>
    <row r="205" spans="1:18" ht="12.75">
      <c r="A205" s="68"/>
      <c r="B205" s="69"/>
      <c r="C205" s="69"/>
      <c r="D205" s="83" t="s">
        <v>108</v>
      </c>
      <c r="E205" s="75"/>
      <c r="F205" s="70"/>
      <c r="G205" s="71"/>
      <c r="H205" s="70"/>
      <c r="I205" s="76"/>
      <c r="J205" s="112"/>
      <c r="K205" s="108"/>
      <c r="L205" s="117"/>
      <c r="M205" s="117"/>
      <c r="N205" s="117"/>
      <c r="O205" s="117"/>
      <c r="P205" s="117"/>
      <c r="Q205" s="117"/>
      <c r="R205" s="205"/>
    </row>
    <row r="206" spans="1:18" ht="12.75">
      <c r="A206" s="380">
        <v>19</v>
      </c>
      <c r="B206" s="59" t="s">
        <v>92</v>
      </c>
      <c r="C206" s="59"/>
      <c r="D206" s="60" t="s">
        <v>280</v>
      </c>
      <c r="E206" s="110"/>
      <c r="F206" s="61" t="s">
        <v>144</v>
      </c>
      <c r="G206" s="62" t="s">
        <v>143</v>
      </c>
      <c r="H206" s="64" t="s">
        <v>145</v>
      </c>
      <c r="I206" s="64" t="s">
        <v>146</v>
      </c>
      <c r="J206" s="65" t="s">
        <v>20</v>
      </c>
      <c r="K206" s="108"/>
      <c r="L206" s="64" t="str">
        <f aca="true" t="shared" si="42" ref="L206:R206">L7</f>
        <v>Arendus</v>
      </c>
      <c r="M206" s="499" t="str">
        <f t="shared" si="42"/>
        <v>daatum</v>
      </c>
      <c r="N206" s="499" t="str">
        <f t="shared" si="42"/>
        <v>daatum</v>
      </c>
      <c r="O206" s="499" t="str">
        <f t="shared" si="42"/>
        <v>daatum</v>
      </c>
      <c r="P206" s="499" t="str">
        <f t="shared" si="42"/>
        <v>daatum</v>
      </c>
      <c r="Q206" s="64" t="str">
        <f t="shared" si="42"/>
        <v>kokku €</v>
      </c>
      <c r="R206" s="64" t="str">
        <f t="shared" si="42"/>
        <v>kontroll</v>
      </c>
    </row>
    <row r="207" spans="1:18" ht="12.75">
      <c r="A207" s="95"/>
      <c r="B207" s="75"/>
      <c r="C207" s="75"/>
      <c r="D207" s="75"/>
      <c r="E207" s="75"/>
      <c r="F207" s="335"/>
      <c r="G207" s="96"/>
      <c r="H207" s="76"/>
      <c r="I207" s="76"/>
      <c r="J207" s="330"/>
      <c r="K207" s="486"/>
      <c r="L207" s="354"/>
      <c r="M207" s="231"/>
      <c r="N207" s="231"/>
      <c r="O207" s="231"/>
      <c r="P207" s="231"/>
      <c r="Q207" s="231"/>
      <c r="R207" s="350"/>
    </row>
    <row r="208" spans="1:18" ht="12.75">
      <c r="A208" s="213"/>
      <c r="B208" s="217" t="s">
        <v>93</v>
      </c>
      <c r="C208" s="217"/>
      <c r="D208" s="214" t="s">
        <v>338</v>
      </c>
      <c r="E208" s="362"/>
      <c r="F208" s="361"/>
      <c r="G208" s="363"/>
      <c r="H208" s="361"/>
      <c r="I208" s="76">
        <f>F208*H208</f>
        <v>0</v>
      </c>
      <c r="J208" s="334"/>
      <c r="K208" s="218"/>
      <c r="L208" s="354"/>
      <c r="M208" s="361"/>
      <c r="N208" s="304"/>
      <c r="O208" s="304"/>
      <c r="P208" s="304"/>
      <c r="Q208" s="117">
        <f>SUM(L208:P208)</f>
        <v>0</v>
      </c>
      <c r="R208" s="207" t="str">
        <f>IF(Q208-I208=0,"ok","error")</f>
        <v>ok</v>
      </c>
    </row>
    <row r="209" spans="1:18" ht="12.75">
      <c r="A209" s="213"/>
      <c r="B209" s="217" t="s">
        <v>94</v>
      </c>
      <c r="C209" s="217"/>
      <c r="D209" s="214" t="s">
        <v>139</v>
      </c>
      <c r="E209" s="362"/>
      <c r="F209" s="361"/>
      <c r="G209" s="363"/>
      <c r="H209" s="361"/>
      <c r="I209" s="76">
        <f>F209*H209</f>
        <v>0</v>
      </c>
      <c r="J209" s="334"/>
      <c r="K209" s="218"/>
      <c r="L209" s="354"/>
      <c r="M209" s="361"/>
      <c r="N209" s="304"/>
      <c r="O209" s="304"/>
      <c r="P209" s="304"/>
      <c r="Q209" s="117">
        <f>SUM(L209:P209)</f>
        <v>0</v>
      </c>
      <c r="R209" s="207" t="str">
        <f>IF(Q209-I209=0,"ok","error")</f>
        <v>ok</v>
      </c>
    </row>
    <row r="210" spans="1:18" ht="12.75">
      <c r="A210" s="95"/>
      <c r="B210" s="75"/>
      <c r="C210" s="75"/>
      <c r="D210" s="75"/>
      <c r="E210" s="75"/>
      <c r="F210" s="76"/>
      <c r="G210" s="84"/>
      <c r="H210" s="76"/>
      <c r="I210" s="76"/>
      <c r="J210" s="330"/>
      <c r="K210" s="486"/>
      <c r="L210" s="354"/>
      <c r="M210" s="231"/>
      <c r="N210" s="231"/>
      <c r="O210" s="231"/>
      <c r="P210" s="231"/>
      <c r="Q210" s="231"/>
      <c r="R210" s="350"/>
    </row>
    <row r="211" spans="1:18" ht="12.75">
      <c r="A211" s="68"/>
      <c r="B211" s="78" t="s">
        <v>97</v>
      </c>
      <c r="C211" s="78"/>
      <c r="D211" s="79" t="s">
        <v>281</v>
      </c>
      <c r="E211" s="79"/>
      <c r="F211" s="70"/>
      <c r="G211" s="71"/>
      <c r="H211" s="70"/>
      <c r="I211" s="82">
        <f>SUM(I208:I209)</f>
        <v>0</v>
      </c>
      <c r="J211" s="330"/>
      <c r="K211" s="108"/>
      <c r="L211" s="82">
        <f>SUM(L208:L209)</f>
        <v>0</v>
      </c>
      <c r="M211" s="82">
        <f>SUM(M208:M209)</f>
        <v>0</v>
      </c>
      <c r="N211" s="82">
        <f>SUM(N208:N209)</f>
        <v>0</v>
      </c>
      <c r="O211" s="82">
        <f>SUM(O208:O209)</f>
        <v>0</v>
      </c>
      <c r="P211" s="82">
        <f>SUM(P208:P209)</f>
        <v>0</v>
      </c>
      <c r="Q211" s="31">
        <f>SUM(L211:P211)</f>
        <v>0</v>
      </c>
      <c r="R211" s="206" t="str">
        <f>IF(Q211-I211=0,"ok","error")</f>
        <v>ok</v>
      </c>
    </row>
    <row r="212" spans="1:18" ht="12.75">
      <c r="A212" s="68"/>
      <c r="B212" s="69"/>
      <c r="C212" s="69"/>
      <c r="D212" s="83" t="s">
        <v>108</v>
      </c>
      <c r="E212" s="79"/>
      <c r="F212" s="70"/>
      <c r="G212" s="71"/>
      <c r="H212" s="76"/>
      <c r="I212" s="70"/>
      <c r="J212" s="330"/>
      <c r="K212" s="108"/>
      <c r="L212" s="117"/>
      <c r="M212" s="117"/>
      <c r="N212" s="117"/>
      <c r="O212" s="117"/>
      <c r="P212" s="117"/>
      <c r="Q212" s="117"/>
      <c r="R212" s="205"/>
    </row>
    <row r="213" spans="1:18" ht="12.75">
      <c r="A213" s="380">
        <v>20</v>
      </c>
      <c r="B213" s="59" t="s">
        <v>92</v>
      </c>
      <c r="C213" s="59"/>
      <c r="D213" s="60" t="s">
        <v>367</v>
      </c>
      <c r="E213" s="110"/>
      <c r="F213" s="61" t="s">
        <v>144</v>
      </c>
      <c r="G213" s="62" t="s">
        <v>143</v>
      </c>
      <c r="H213" s="64" t="s">
        <v>145</v>
      </c>
      <c r="I213" s="64" t="s">
        <v>146</v>
      </c>
      <c r="J213" s="318" t="s">
        <v>20</v>
      </c>
      <c r="K213" s="108"/>
      <c r="L213" s="64" t="str">
        <f aca="true" t="shared" si="43" ref="L213:R213">L7</f>
        <v>Arendus</v>
      </c>
      <c r="M213" s="499" t="str">
        <f t="shared" si="43"/>
        <v>daatum</v>
      </c>
      <c r="N213" s="499" t="str">
        <f t="shared" si="43"/>
        <v>daatum</v>
      </c>
      <c r="O213" s="499" t="str">
        <f t="shared" si="43"/>
        <v>daatum</v>
      </c>
      <c r="P213" s="499" t="str">
        <f t="shared" si="43"/>
        <v>daatum</v>
      </c>
      <c r="Q213" s="64" t="str">
        <f t="shared" si="43"/>
        <v>kokku €</v>
      </c>
      <c r="R213" s="64" t="str">
        <f t="shared" si="43"/>
        <v>kontroll</v>
      </c>
    </row>
    <row r="214" spans="1:18" ht="12.75">
      <c r="A214" s="95"/>
      <c r="B214" s="75"/>
      <c r="C214" s="75"/>
      <c r="D214" s="326"/>
      <c r="E214" s="91"/>
      <c r="F214" s="76"/>
      <c r="G214" s="84"/>
      <c r="H214" s="76"/>
      <c r="I214" s="76"/>
      <c r="J214" s="330"/>
      <c r="K214" s="486"/>
      <c r="L214" s="354"/>
      <c r="M214" s="231"/>
      <c r="N214" s="231"/>
      <c r="O214" s="231"/>
      <c r="P214" s="231"/>
      <c r="Q214" s="231"/>
      <c r="R214" s="350"/>
    </row>
    <row r="215" spans="1:18" ht="12.75">
      <c r="A215" s="213"/>
      <c r="B215" s="217" t="s">
        <v>95</v>
      </c>
      <c r="C215" s="217"/>
      <c r="D215" s="214" t="s">
        <v>217</v>
      </c>
      <c r="E215" s="362"/>
      <c r="F215" s="361"/>
      <c r="G215" s="363"/>
      <c r="H215" s="361"/>
      <c r="I215" s="76">
        <f>F215*H215</f>
        <v>0</v>
      </c>
      <c r="J215" s="334"/>
      <c r="K215" s="218"/>
      <c r="L215" s="354"/>
      <c r="M215" s="304"/>
      <c r="N215" s="304"/>
      <c r="O215" s="304"/>
      <c r="P215" s="304"/>
      <c r="Q215" s="117">
        <f>SUM(L215:P215)</f>
        <v>0</v>
      </c>
      <c r="R215" s="207" t="str">
        <f>IF(Q215-I215=0,"ok","error")</f>
        <v>ok</v>
      </c>
    </row>
    <row r="216" spans="1:18" ht="12.75">
      <c r="A216" s="213"/>
      <c r="B216" s="217" t="s">
        <v>96</v>
      </c>
      <c r="C216" s="217"/>
      <c r="D216" s="214" t="s">
        <v>216</v>
      </c>
      <c r="E216" s="362"/>
      <c r="F216" s="361"/>
      <c r="G216" s="363"/>
      <c r="H216" s="361"/>
      <c r="I216" s="76">
        <f>F216*H216</f>
        <v>0</v>
      </c>
      <c r="J216" s="366"/>
      <c r="K216" s="218"/>
      <c r="L216" s="354"/>
      <c r="M216" s="304"/>
      <c r="N216" s="304"/>
      <c r="O216" s="304"/>
      <c r="P216" s="304"/>
      <c r="Q216" s="117">
        <f>SUM(L216:P216)</f>
        <v>0</v>
      </c>
      <c r="R216" s="207" t="str">
        <f>IF(Q216-I216=0,"ok","error")</f>
        <v>ok</v>
      </c>
    </row>
    <row r="217" spans="1:18" ht="12.75">
      <c r="A217" s="213"/>
      <c r="B217" s="217"/>
      <c r="C217" s="217"/>
      <c r="D217" s="214" t="s">
        <v>140</v>
      </c>
      <c r="E217" s="362"/>
      <c r="F217" s="361"/>
      <c r="G217" s="363"/>
      <c r="H217" s="361"/>
      <c r="I217" s="76">
        <f>F217*H217</f>
        <v>0</v>
      </c>
      <c r="J217" s="366"/>
      <c r="K217" s="218"/>
      <c r="L217" s="354"/>
      <c r="M217" s="304"/>
      <c r="N217" s="304"/>
      <c r="O217" s="304"/>
      <c r="P217" s="304"/>
      <c r="Q217" s="117"/>
      <c r="R217" s="207"/>
    </row>
    <row r="218" spans="1:18" ht="12.75">
      <c r="A218" s="213"/>
      <c r="B218" s="217" t="s">
        <v>17</v>
      </c>
      <c r="C218" s="217"/>
      <c r="D218" s="214" t="s">
        <v>106</v>
      </c>
      <c r="E218" s="362"/>
      <c r="F218" s="361"/>
      <c r="G218" s="363"/>
      <c r="H218" s="361"/>
      <c r="I218" s="76">
        <f>F218*H218</f>
        <v>0</v>
      </c>
      <c r="J218" s="366"/>
      <c r="K218" s="218"/>
      <c r="L218" s="354"/>
      <c r="M218" s="304"/>
      <c r="N218" s="304"/>
      <c r="O218" s="304"/>
      <c r="P218" s="304"/>
      <c r="Q218" s="117">
        <f>SUM(L218:P218)</f>
        <v>0</v>
      </c>
      <c r="R218" s="207" t="str">
        <f>IF(Q218-I218=0,"ok","error")</f>
        <v>ok</v>
      </c>
    </row>
    <row r="219" spans="1:18" ht="12.75">
      <c r="A219" s="95"/>
      <c r="B219" s="75"/>
      <c r="C219" s="75"/>
      <c r="D219" s="326"/>
      <c r="E219" s="91"/>
      <c r="F219" s="76"/>
      <c r="G219" s="84"/>
      <c r="H219" s="76"/>
      <c r="I219" s="76"/>
      <c r="J219" s="330"/>
      <c r="K219" s="486"/>
      <c r="L219" s="354"/>
      <c r="M219" s="231"/>
      <c r="N219" s="231"/>
      <c r="O219" s="231"/>
      <c r="P219" s="231"/>
      <c r="Q219" s="231"/>
      <c r="R219" s="350"/>
    </row>
    <row r="220" spans="1:18" ht="12.75">
      <c r="A220" s="68"/>
      <c r="B220" s="78" t="s">
        <v>97</v>
      </c>
      <c r="C220" s="78"/>
      <c r="D220" s="79" t="s">
        <v>283</v>
      </c>
      <c r="E220" s="79"/>
      <c r="F220" s="70"/>
      <c r="G220" s="71"/>
      <c r="H220" s="70"/>
      <c r="I220" s="82">
        <f>SUM(I215:I218)</f>
        <v>0</v>
      </c>
      <c r="J220" s="112"/>
      <c r="K220" s="108"/>
      <c r="L220" s="82">
        <f>SUM(L215:L218)</f>
        <v>0</v>
      </c>
      <c r="M220" s="82">
        <f>SUM(M215:M218)</f>
        <v>0</v>
      </c>
      <c r="N220" s="82">
        <f>SUM(N215:N218)</f>
        <v>0</v>
      </c>
      <c r="O220" s="82">
        <f>SUM(O215:O218)</f>
        <v>0</v>
      </c>
      <c r="P220" s="82">
        <f>SUM(P215:P218)</f>
        <v>0</v>
      </c>
      <c r="Q220" s="31">
        <f>SUM(L220:P220)</f>
        <v>0</v>
      </c>
      <c r="R220" s="206" t="str">
        <f>IF(Q220-I220=0,"ok","error")</f>
        <v>ok</v>
      </c>
    </row>
    <row r="221" spans="1:18" ht="12.75">
      <c r="A221" s="68"/>
      <c r="B221" s="69"/>
      <c r="C221" s="69"/>
      <c r="D221" s="83" t="s">
        <v>108</v>
      </c>
      <c r="E221" s="79"/>
      <c r="F221" s="70"/>
      <c r="G221" s="71"/>
      <c r="H221" s="76"/>
      <c r="I221" s="70"/>
      <c r="J221" s="112"/>
      <c r="K221" s="108"/>
      <c r="L221" s="117"/>
      <c r="M221" s="117"/>
      <c r="N221" s="117"/>
      <c r="O221" s="117"/>
      <c r="P221" s="117"/>
      <c r="Q221" s="117"/>
      <c r="R221" s="205"/>
    </row>
    <row r="222" spans="1:18" ht="12.75">
      <c r="A222" s="380">
        <v>21</v>
      </c>
      <c r="B222" s="59" t="s">
        <v>9</v>
      </c>
      <c r="C222" s="59"/>
      <c r="D222" s="60" t="s">
        <v>186</v>
      </c>
      <c r="E222" s="110"/>
      <c r="F222" s="61" t="s">
        <v>144</v>
      </c>
      <c r="G222" s="62" t="s">
        <v>143</v>
      </c>
      <c r="H222" s="64" t="s">
        <v>145</v>
      </c>
      <c r="I222" s="64" t="s">
        <v>146</v>
      </c>
      <c r="J222" s="65" t="s">
        <v>20</v>
      </c>
      <c r="K222" s="108"/>
      <c r="L222" s="64" t="str">
        <f aca="true" t="shared" si="44" ref="L222:R222">L7</f>
        <v>Arendus</v>
      </c>
      <c r="M222" s="499" t="str">
        <f t="shared" si="44"/>
        <v>daatum</v>
      </c>
      <c r="N222" s="499" t="str">
        <f t="shared" si="44"/>
        <v>daatum</v>
      </c>
      <c r="O222" s="499" t="str">
        <f t="shared" si="44"/>
        <v>daatum</v>
      </c>
      <c r="P222" s="499" t="str">
        <f t="shared" si="44"/>
        <v>daatum</v>
      </c>
      <c r="Q222" s="64" t="str">
        <f t="shared" si="44"/>
        <v>kokku €</v>
      </c>
      <c r="R222" s="64" t="str">
        <f t="shared" si="44"/>
        <v>kontroll</v>
      </c>
    </row>
    <row r="223" spans="1:18" ht="12.75">
      <c r="A223" s="95"/>
      <c r="B223" s="75"/>
      <c r="C223" s="75"/>
      <c r="D223" s="75"/>
      <c r="E223" s="75"/>
      <c r="F223" s="76"/>
      <c r="G223" s="84"/>
      <c r="H223" s="76"/>
      <c r="I223" s="76"/>
      <c r="J223" s="330"/>
      <c r="K223" s="486"/>
      <c r="L223" s="354"/>
      <c r="M223" s="231"/>
      <c r="N223" s="231"/>
      <c r="O223" s="231"/>
      <c r="P223" s="231"/>
      <c r="Q223" s="231"/>
      <c r="R223" s="350"/>
    </row>
    <row r="224" spans="1:18" ht="12.75">
      <c r="A224" s="213"/>
      <c r="B224" s="217"/>
      <c r="C224" s="217"/>
      <c r="D224" s="214" t="s">
        <v>324</v>
      </c>
      <c r="E224" s="362"/>
      <c r="F224" s="361"/>
      <c r="G224" s="363"/>
      <c r="H224" s="361"/>
      <c r="I224" s="76">
        <f>F224*H224</f>
        <v>0</v>
      </c>
      <c r="J224" s="366"/>
      <c r="K224" s="218"/>
      <c r="L224" s="354"/>
      <c r="M224" s="304"/>
      <c r="N224" s="304"/>
      <c r="O224" s="304"/>
      <c r="P224" s="304"/>
      <c r="Q224" s="117">
        <f>SUM(L224:P224)</f>
        <v>0</v>
      </c>
      <c r="R224" s="207" t="str">
        <f>IF(Q224-I224=0,"ok","error")</f>
        <v>ok</v>
      </c>
    </row>
    <row r="225" spans="1:18" ht="12.75">
      <c r="A225" s="213"/>
      <c r="B225" s="217" t="s">
        <v>98</v>
      </c>
      <c r="C225" s="217"/>
      <c r="D225" s="214" t="s">
        <v>298</v>
      </c>
      <c r="E225" s="362"/>
      <c r="F225" s="361"/>
      <c r="G225" s="363"/>
      <c r="H225" s="361"/>
      <c r="I225" s="76">
        <f aca="true" t="shared" si="45" ref="I225:I230">F225*H225</f>
        <v>0</v>
      </c>
      <c r="J225" s="366"/>
      <c r="K225" s="218"/>
      <c r="L225" s="354"/>
      <c r="M225" s="304"/>
      <c r="N225" s="304"/>
      <c r="O225" s="304"/>
      <c r="P225" s="304"/>
      <c r="Q225" s="117">
        <f aca="true" t="shared" si="46" ref="Q225:Q230">SUM(L225:P225)</f>
        <v>0</v>
      </c>
      <c r="R225" s="207" t="str">
        <f aca="true" t="shared" si="47" ref="R225:R230">IF(Q225-I225=0,"ok","error")</f>
        <v>ok</v>
      </c>
    </row>
    <row r="226" spans="1:18" ht="12.75">
      <c r="A226" s="213"/>
      <c r="B226" s="217" t="s">
        <v>89</v>
      </c>
      <c r="C226" s="217"/>
      <c r="D226" s="214" t="s">
        <v>323</v>
      </c>
      <c r="E226" s="362"/>
      <c r="F226" s="361"/>
      <c r="G226" s="363"/>
      <c r="H226" s="361"/>
      <c r="I226" s="76">
        <f t="shared" si="45"/>
        <v>0</v>
      </c>
      <c r="J226" s="366"/>
      <c r="K226" s="218"/>
      <c r="L226" s="354"/>
      <c r="M226" s="304"/>
      <c r="N226" s="304"/>
      <c r="O226" s="304"/>
      <c r="P226" s="304"/>
      <c r="Q226" s="117">
        <f t="shared" si="46"/>
        <v>0</v>
      </c>
      <c r="R226" s="207" t="str">
        <f t="shared" si="47"/>
        <v>ok</v>
      </c>
    </row>
    <row r="227" spans="1:18" ht="12.75">
      <c r="A227" s="213"/>
      <c r="B227" s="217" t="s">
        <v>99</v>
      </c>
      <c r="C227" s="217"/>
      <c r="D227" s="214" t="s">
        <v>240</v>
      </c>
      <c r="E227" s="362"/>
      <c r="F227" s="361"/>
      <c r="G227" s="363"/>
      <c r="H227" s="361"/>
      <c r="I227" s="76">
        <f t="shared" si="45"/>
        <v>0</v>
      </c>
      <c r="J227" s="366"/>
      <c r="K227" s="218"/>
      <c r="L227" s="354"/>
      <c r="M227" s="304"/>
      <c r="N227" s="304"/>
      <c r="O227" s="304"/>
      <c r="P227" s="304"/>
      <c r="Q227" s="117">
        <f t="shared" si="46"/>
        <v>0</v>
      </c>
      <c r="R227" s="207" t="str">
        <f t="shared" si="47"/>
        <v>ok</v>
      </c>
    </row>
    <row r="228" spans="1:18" ht="12.75">
      <c r="A228" s="213"/>
      <c r="B228" s="217" t="s">
        <v>100</v>
      </c>
      <c r="C228" s="217"/>
      <c r="D228" s="214" t="s">
        <v>142</v>
      </c>
      <c r="E228" s="362"/>
      <c r="F228" s="361"/>
      <c r="G228" s="363"/>
      <c r="H228" s="361"/>
      <c r="I228" s="76">
        <f t="shared" si="45"/>
        <v>0</v>
      </c>
      <c r="J228" s="366"/>
      <c r="K228" s="218"/>
      <c r="L228" s="354"/>
      <c r="M228" s="304"/>
      <c r="N228" s="304"/>
      <c r="O228" s="304"/>
      <c r="P228" s="304"/>
      <c r="Q228" s="117">
        <f t="shared" si="46"/>
        <v>0</v>
      </c>
      <c r="R228" s="207" t="str">
        <f t="shared" si="47"/>
        <v>ok</v>
      </c>
    </row>
    <row r="229" spans="1:18" ht="12.75">
      <c r="A229" s="213"/>
      <c r="B229" s="217" t="s">
        <v>152</v>
      </c>
      <c r="C229" s="217"/>
      <c r="D229" s="214" t="s">
        <v>325</v>
      </c>
      <c r="E229" s="362"/>
      <c r="F229" s="361"/>
      <c r="G229" s="363"/>
      <c r="H229" s="361"/>
      <c r="I229" s="76">
        <f t="shared" si="45"/>
        <v>0</v>
      </c>
      <c r="J229" s="366"/>
      <c r="K229" s="218"/>
      <c r="L229" s="354"/>
      <c r="M229" s="304"/>
      <c r="N229" s="304"/>
      <c r="O229" s="304"/>
      <c r="P229" s="304"/>
      <c r="Q229" s="117">
        <f t="shared" si="46"/>
        <v>0</v>
      </c>
      <c r="R229" s="207" t="str">
        <f t="shared" si="47"/>
        <v>ok</v>
      </c>
    </row>
    <row r="230" spans="1:18" ht="12.75">
      <c r="A230" s="213"/>
      <c r="B230" s="217" t="s">
        <v>55</v>
      </c>
      <c r="C230" s="217"/>
      <c r="D230" s="214" t="s">
        <v>106</v>
      </c>
      <c r="E230" s="362"/>
      <c r="F230" s="361"/>
      <c r="G230" s="363"/>
      <c r="H230" s="361"/>
      <c r="I230" s="76">
        <f t="shared" si="45"/>
        <v>0</v>
      </c>
      <c r="J230" s="366"/>
      <c r="K230" s="218"/>
      <c r="L230" s="354"/>
      <c r="M230" s="304"/>
      <c r="N230" s="304"/>
      <c r="O230" s="304"/>
      <c r="P230" s="304"/>
      <c r="Q230" s="117">
        <f t="shared" si="46"/>
        <v>0</v>
      </c>
      <c r="R230" s="207" t="str">
        <f t="shared" si="47"/>
        <v>ok</v>
      </c>
    </row>
    <row r="231" spans="1:18" ht="12.75">
      <c r="A231" s="213"/>
      <c r="B231" s="214"/>
      <c r="C231" s="214"/>
      <c r="D231" s="83" t="s">
        <v>108</v>
      </c>
      <c r="E231" s="214"/>
      <c r="F231" s="215"/>
      <c r="G231" s="216"/>
      <c r="H231" s="215"/>
      <c r="I231" s="76"/>
      <c r="J231" s="223"/>
      <c r="K231" s="218"/>
      <c r="L231" s="354"/>
      <c r="M231" s="220"/>
      <c r="N231" s="220"/>
      <c r="O231" s="220"/>
      <c r="P231" s="220"/>
      <c r="Q231" s="117"/>
      <c r="R231" s="205"/>
    </row>
    <row r="232" spans="1:18" ht="12.75">
      <c r="A232" s="68"/>
      <c r="B232" s="78" t="s">
        <v>101</v>
      </c>
      <c r="C232" s="78"/>
      <c r="D232" s="79" t="s">
        <v>219</v>
      </c>
      <c r="E232" s="79"/>
      <c r="F232" s="70"/>
      <c r="G232" s="71"/>
      <c r="H232" s="76"/>
      <c r="I232" s="82">
        <f>SUM(I224:I230)</f>
        <v>0</v>
      </c>
      <c r="J232" s="78"/>
      <c r="K232" s="108"/>
      <c r="L232" s="395">
        <f>SUM(L224:L230)</f>
        <v>0</v>
      </c>
      <c r="M232" s="82">
        <f>SUM(M224:M230)</f>
        <v>0</v>
      </c>
      <c r="N232" s="82">
        <f>SUM(N224:N230)</f>
        <v>0</v>
      </c>
      <c r="O232" s="82">
        <f>SUM(O224:O230)</f>
        <v>0</v>
      </c>
      <c r="P232" s="82">
        <f>SUM(P224:P230)</f>
        <v>0</v>
      </c>
      <c r="Q232" s="31">
        <f>SUM(L232:P232)</f>
        <v>0</v>
      </c>
      <c r="R232" s="206" t="str">
        <f>IF(Q232-I232=0,"ok","error")</f>
        <v>ok</v>
      </c>
    </row>
    <row r="233" spans="5:18" ht="12.75">
      <c r="E233" s="49"/>
      <c r="F233" s="49"/>
      <c r="G233" s="49"/>
      <c r="H233" s="50"/>
      <c r="I233" s="50"/>
      <c r="J233" s="49"/>
      <c r="K233" s="49"/>
      <c r="L233" s="356"/>
      <c r="M233" s="114"/>
      <c r="N233" s="114"/>
      <c r="O233" s="114"/>
      <c r="P233" s="114"/>
      <c r="Q233" s="114"/>
      <c r="R233" s="209"/>
    </row>
    <row r="234" spans="1:19" ht="12.75">
      <c r="A234" s="68"/>
      <c r="B234" s="78" t="s">
        <v>11</v>
      </c>
      <c r="C234" s="78"/>
      <c r="D234" s="403" t="s">
        <v>115</v>
      </c>
      <c r="E234" s="79"/>
      <c r="F234" s="70"/>
      <c r="G234" s="71"/>
      <c r="H234" s="76"/>
      <c r="I234" s="82">
        <f>I11+I22+I32+I51+I61+I72+I91+I102+I108+I118+I124+I143+I157+I166+I174+I183+I195+I204+I211+I220+I232</f>
        <v>0</v>
      </c>
      <c r="J234" s="78"/>
      <c r="K234" s="108"/>
      <c r="L234" s="395">
        <f>L11+L22+L32+L51+L61+L72+L91+L102+L108+L118+L124+L143+L157+L166+L174+L183+L195+L204+L211+L220+L232</f>
        <v>0</v>
      </c>
      <c r="M234" s="82">
        <f>M11+M22+M32+M51+M61+M72+M91+M102+M108+M118+M124+M143+M157+M166+M174+M183+M195+M204+M211+M220+M232</f>
        <v>0</v>
      </c>
      <c r="N234" s="82">
        <f>N11+N22+N32+N51+N61+N72+N91+N102+N108+N118+N124+N143+N157+N166+N174+N183+N195+N204+N211+N220+N232</f>
        <v>0</v>
      </c>
      <c r="O234" s="82">
        <f>O11+O22+O32+O51+O61+O72+O91+O102+O108+O118+O124+O143+O157+O166+O174+O183+O195+O204+O211+O220+O232</f>
        <v>0</v>
      </c>
      <c r="P234" s="82">
        <f>P11+P22+P32+P51+P61+P72+P91+P102+P108+P118+P124+P143+P157+P166+P174+P183+P195+P204+P211+P220+P232</f>
        <v>0</v>
      </c>
      <c r="Q234" s="31">
        <f>ROUND(SUM(L234:P234),0)</f>
        <v>0</v>
      </c>
      <c r="R234" s="206" t="str">
        <f>IF(Q234-I234=0,"ok","error")</f>
        <v>ok</v>
      </c>
      <c r="S234" s="44"/>
    </row>
    <row r="235" spans="5:18" ht="12.75">
      <c r="E235" s="49"/>
      <c r="F235" s="49"/>
      <c r="G235" s="49"/>
      <c r="H235" s="50"/>
      <c r="I235" s="50"/>
      <c r="J235" s="49"/>
      <c r="K235" s="49"/>
      <c r="L235" s="495"/>
      <c r="M235" s="50"/>
      <c r="N235" s="50"/>
      <c r="O235" s="50"/>
      <c r="P235" s="50"/>
      <c r="Q235" s="115"/>
      <c r="R235" s="210"/>
    </row>
    <row r="236" spans="1:18" ht="12.75">
      <c r="A236" s="68"/>
      <c r="B236" s="78" t="s">
        <v>172</v>
      </c>
      <c r="C236" s="78"/>
      <c r="D236" s="79" t="s">
        <v>290</v>
      </c>
      <c r="E236" s="79"/>
      <c r="F236" s="70"/>
      <c r="G236" s="365">
        <v>0.07</v>
      </c>
      <c r="H236" s="76"/>
      <c r="I236" s="82">
        <f>ROUND(G236*I234,0)</f>
        <v>0</v>
      </c>
      <c r="J236" s="78"/>
      <c r="K236" s="108"/>
      <c r="L236" s="395">
        <v>0</v>
      </c>
      <c r="M236" s="367"/>
      <c r="N236" s="367"/>
      <c r="O236" s="367"/>
      <c r="P236" s="367"/>
      <c r="Q236" s="31">
        <f>ROUND(SUM(L236:P236),0)</f>
        <v>0</v>
      </c>
      <c r="R236" s="206" t="str">
        <f>IF(Q236-I236=0,"ok","error")</f>
        <v>ok</v>
      </c>
    </row>
    <row r="237" spans="5:18" ht="12.75">
      <c r="E237" s="49"/>
      <c r="F237" s="49"/>
      <c r="G237" s="49"/>
      <c r="H237" s="50"/>
      <c r="I237" s="50"/>
      <c r="J237" s="49"/>
      <c r="K237" s="49"/>
      <c r="L237" s="495"/>
      <c r="M237" s="50"/>
      <c r="N237" s="50"/>
      <c r="O237" s="50"/>
      <c r="P237" s="50"/>
      <c r="Q237" s="115"/>
      <c r="R237" s="210"/>
    </row>
    <row r="238" spans="1:18" ht="12.75">
      <c r="A238" s="68"/>
      <c r="B238" s="78" t="s">
        <v>172</v>
      </c>
      <c r="C238" s="78"/>
      <c r="D238" s="79" t="s">
        <v>160</v>
      </c>
      <c r="E238" s="79"/>
      <c r="F238" s="70"/>
      <c r="G238" s="365">
        <v>0.05</v>
      </c>
      <c r="H238" s="76"/>
      <c r="I238" s="82">
        <f>ROUND(G238*I234,0)</f>
        <v>0</v>
      </c>
      <c r="J238" s="78"/>
      <c r="K238" s="108"/>
      <c r="L238" s="395">
        <v>0</v>
      </c>
      <c r="M238" s="481"/>
      <c r="N238" s="481"/>
      <c r="O238" s="481"/>
      <c r="P238" s="481"/>
      <c r="Q238" s="31">
        <f>ROUND(SUM(L238:P238),0)</f>
        <v>0</v>
      </c>
      <c r="R238" s="206" t="str">
        <f>IF(Q238-I238=0,"ok","error")</f>
        <v>ok</v>
      </c>
    </row>
    <row r="239" spans="1:18" ht="12.75">
      <c r="A239" s="118"/>
      <c r="B239" s="119"/>
      <c r="C239" s="119"/>
      <c r="D239" s="120"/>
      <c r="E239" s="120"/>
      <c r="F239" s="121"/>
      <c r="G239" s="368"/>
      <c r="H239" s="372"/>
      <c r="I239" s="124"/>
      <c r="J239" s="119"/>
      <c r="K239" s="108"/>
      <c r="L239" s="496"/>
      <c r="M239" s="124"/>
      <c r="N239" s="124"/>
      <c r="O239" s="124"/>
      <c r="P239" s="124"/>
      <c r="Q239" s="125"/>
      <c r="R239" s="212"/>
    </row>
    <row r="240" spans="1:18" ht="12.75">
      <c r="A240" s="68"/>
      <c r="B240" s="78" t="s">
        <v>172</v>
      </c>
      <c r="C240" s="78"/>
      <c r="D240" s="79" t="s">
        <v>284</v>
      </c>
      <c r="E240" s="79"/>
      <c r="F240" s="70"/>
      <c r="G240" s="365">
        <v>0.05</v>
      </c>
      <c r="H240" s="76"/>
      <c r="I240" s="82">
        <f>ROUND((I234+I236+I238)*G240,0)</f>
        <v>0</v>
      </c>
      <c r="J240" s="78"/>
      <c r="K240" s="108"/>
      <c r="L240" s="395">
        <v>0</v>
      </c>
      <c r="M240" s="481"/>
      <c r="N240" s="481"/>
      <c r="O240" s="481"/>
      <c r="P240" s="481"/>
      <c r="Q240" s="31">
        <f>ROUND(SUM(L240:P240),0)</f>
        <v>0</v>
      </c>
      <c r="R240" s="206" t="str">
        <f>IF(Q240-I240=0,"ok","error")</f>
        <v>ok</v>
      </c>
    </row>
    <row r="241" spans="1:18" ht="12.75">
      <c r="A241" s="118"/>
      <c r="B241" s="119"/>
      <c r="C241" s="119"/>
      <c r="D241" s="120"/>
      <c r="E241" s="120"/>
      <c r="F241" s="121"/>
      <c r="G241" s="122"/>
      <c r="H241" s="372"/>
      <c r="I241" s="124"/>
      <c r="J241" s="119"/>
      <c r="K241" s="108"/>
      <c r="L241" s="496"/>
      <c r="M241" s="124"/>
      <c r="N241" s="124"/>
      <c r="O241" s="124"/>
      <c r="P241" s="124"/>
      <c r="Q241" s="125"/>
      <c r="R241" s="212"/>
    </row>
    <row r="242" spans="1:18" ht="13.5" thickBot="1">
      <c r="A242" s="101"/>
      <c r="B242" s="102" t="s">
        <v>173</v>
      </c>
      <c r="C242" s="102"/>
      <c r="D242" s="401" t="s">
        <v>161</v>
      </c>
      <c r="E242" s="103"/>
      <c r="F242" s="104"/>
      <c r="G242" s="105"/>
      <c r="H242" s="341"/>
      <c r="I242" s="107">
        <f>I234+I236+I238+I240</f>
        <v>0</v>
      </c>
      <c r="J242" s="102"/>
      <c r="K242" s="108"/>
      <c r="L242" s="497">
        <f>L234+L236</f>
        <v>0</v>
      </c>
      <c r="M242" s="107">
        <f>M234+M236+M238+M240</f>
        <v>0</v>
      </c>
      <c r="N242" s="107">
        <f>N234+N236+N238+N240</f>
        <v>0</v>
      </c>
      <c r="O242" s="107">
        <f>O234+O236+O238+O240</f>
        <v>0</v>
      </c>
      <c r="P242" s="107">
        <f>P234+P236+P238+P240</f>
        <v>0</v>
      </c>
      <c r="Q242" s="107">
        <f>Q234+Q236+Q238+Q240</f>
        <v>0</v>
      </c>
      <c r="R242" s="211" t="str">
        <f>IF(Q242-I242=0,"ok","error")</f>
        <v>ok</v>
      </c>
    </row>
    <row r="243" spans="1:16" ht="13.5" thickTop="1">
      <c r="A243" s="47"/>
      <c r="B243" s="47"/>
      <c r="C243" s="47"/>
      <c r="D243" s="47"/>
      <c r="E243" s="115"/>
      <c r="F243" s="115"/>
      <c r="G243" s="115"/>
      <c r="H243" s="115"/>
      <c r="I243" s="116"/>
      <c r="J243" s="115"/>
      <c r="K243" s="49"/>
      <c r="L243" s="49"/>
      <c r="M243" s="49"/>
      <c r="N243" s="49"/>
      <c r="O243" s="49"/>
      <c r="P243" s="49"/>
    </row>
    <row r="244" spans="1:10" ht="12.75">
      <c r="A244" s="47"/>
      <c r="B244" s="47"/>
      <c r="C244" s="47"/>
      <c r="D244" s="47"/>
      <c r="E244" s="47"/>
      <c r="F244" s="47"/>
      <c r="G244" s="47"/>
      <c r="H244" s="47"/>
      <c r="I244" s="54"/>
      <c r="J244" s="47"/>
    </row>
    <row r="247" spans="4:5" ht="12.75">
      <c r="D247" s="282" t="s">
        <v>262</v>
      </c>
      <c r="E247" s="276"/>
    </row>
    <row r="248" spans="4:5" ht="12.75">
      <c r="D248" s="276"/>
      <c r="E248" s="276"/>
    </row>
    <row r="249" spans="4:5" ht="12.75">
      <c r="D249" s="276" t="s">
        <v>351</v>
      </c>
      <c r="E249" s="348" t="e">
        <f>Q236/Q234</f>
        <v>#DIV/0!</v>
      </c>
    </row>
    <row r="250" spans="4:5" ht="12.75">
      <c r="D250" s="276" t="s">
        <v>292</v>
      </c>
      <c r="E250" s="348" t="e">
        <f>Q238/Q234</f>
        <v>#DIV/0!</v>
      </c>
    </row>
    <row r="251" spans="4:5" ht="12.75">
      <c r="D251" s="276" t="s">
        <v>350</v>
      </c>
      <c r="E251" s="348" t="e">
        <f>Q240/(Q234+Q236+Q238)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D3:E3"/>
  </mergeCells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C39" sqref="C39"/>
    </sheetView>
  </sheetViews>
  <sheetFormatPr defaultColWidth="12.421875" defaultRowHeight="12.75"/>
  <cols>
    <col min="1" max="1" width="3.421875" style="22" customWidth="1"/>
    <col min="2" max="2" width="35.28125" style="22" customWidth="1"/>
    <col min="3" max="7" width="9.140625" style="22" customWidth="1"/>
    <col min="8" max="8" width="10.7109375" style="42" customWidth="1"/>
    <col min="9" max="16384" width="12.421875" style="22" customWidth="1"/>
  </cols>
  <sheetData>
    <row r="1" spans="2:8" s="43" customFormat="1" ht="18" customHeight="1">
      <c r="B1" s="275" t="s">
        <v>225</v>
      </c>
      <c r="C1" s="276"/>
      <c r="D1" s="276"/>
      <c r="E1" s="276"/>
      <c r="F1" s="277"/>
      <c r="G1" s="278"/>
      <c r="H1" s="139"/>
    </row>
    <row r="2" spans="2:8" s="43" customFormat="1" ht="18" customHeight="1">
      <c r="B2" s="279" t="s">
        <v>164</v>
      </c>
      <c r="C2" s="276"/>
      <c r="D2" s="276"/>
      <c r="E2" s="276"/>
      <c r="F2" s="277"/>
      <c r="G2" s="278"/>
      <c r="H2" s="139"/>
    </row>
    <row r="3" spans="1:8" s="43" customFormat="1" ht="18" customHeight="1">
      <c r="A3" s="45"/>
      <c r="B3" s="280">
        <f>'ea üld'!B3</f>
        <v>0</v>
      </c>
      <c r="C3" s="281"/>
      <c r="D3" s="281"/>
      <c r="E3" s="282"/>
      <c r="F3" s="277"/>
      <c r="G3" s="278"/>
      <c r="H3" s="140"/>
    </row>
    <row r="4" spans="1:8" s="43" customFormat="1" ht="13.5" thickBot="1">
      <c r="A4" s="45"/>
      <c r="B4" s="283"/>
      <c r="C4" s="284"/>
      <c r="D4" s="284"/>
      <c r="E4" s="284"/>
      <c r="F4" s="284"/>
      <c r="G4" s="284"/>
      <c r="H4" s="46"/>
    </row>
    <row r="5" spans="1:8" ht="12" thickTop="1">
      <c r="A5" s="474" t="s">
        <v>174</v>
      </c>
      <c r="B5" s="434" t="s">
        <v>175</v>
      </c>
      <c r="C5" s="456" t="s">
        <v>167</v>
      </c>
      <c r="D5" s="457" t="str">
        <f>'ea detail'!M6</f>
        <v>Tootm etap</v>
      </c>
      <c r="E5" s="457" t="str">
        <f>'ea detail'!N6</f>
        <v>Tootm etap</v>
      </c>
      <c r="F5" s="457" t="str">
        <f>'ea detail'!O6</f>
        <v>Tootm etap</v>
      </c>
      <c r="G5" s="457" t="str">
        <f>'ea detail'!P6</f>
        <v>Tootm etap</v>
      </c>
      <c r="H5" s="458" t="s">
        <v>288</v>
      </c>
    </row>
    <row r="6" spans="1:8" ht="10.5" thickBot="1">
      <c r="A6" s="475"/>
      <c r="B6" s="476"/>
      <c r="C6" s="459" t="s">
        <v>168</v>
      </c>
      <c r="D6" s="500" t="str">
        <f>'ea detail'!M7</f>
        <v>daatum</v>
      </c>
      <c r="E6" s="500" t="str">
        <f>'ea detail'!N7</f>
        <v>daatum</v>
      </c>
      <c r="F6" s="500" t="str">
        <f>'ea detail'!O7</f>
        <v>daatum</v>
      </c>
      <c r="G6" s="500" t="str">
        <f>'ea detail'!P7</f>
        <v>daatum</v>
      </c>
      <c r="H6" s="460"/>
    </row>
    <row r="7" spans="1:8" ht="13.5" thickTop="1">
      <c r="A7" s="194"/>
      <c r="B7" s="154"/>
      <c r="C7" s="182"/>
      <c r="D7" s="182"/>
      <c r="E7" s="182"/>
      <c r="F7" s="182"/>
      <c r="G7" s="182"/>
      <c r="H7" s="183"/>
    </row>
    <row r="8" spans="1:8" ht="12.75">
      <c r="A8" s="398">
        <v>1</v>
      </c>
      <c r="B8" s="196" t="str">
        <f>'ea detail'!D7</f>
        <v>ARENDUS / KÄSIKIRI</v>
      </c>
      <c r="C8" s="184">
        <f>'ea detail'!L11</f>
        <v>0</v>
      </c>
      <c r="D8" s="184">
        <f>'ea detail'!M11</f>
        <v>0</v>
      </c>
      <c r="E8" s="184">
        <f>'ea detail'!N11</f>
        <v>0</v>
      </c>
      <c r="F8" s="184">
        <f>'ea detail'!O11</f>
        <v>0</v>
      </c>
      <c r="G8" s="184">
        <f>'ea detail'!P11</f>
        <v>0</v>
      </c>
      <c r="H8" s="185">
        <f aca="true" t="shared" si="0" ref="H8:H28">SUM(C8:G8)</f>
        <v>0</v>
      </c>
    </row>
    <row r="9" spans="1:8" ht="12.75">
      <c r="A9" s="398">
        <v>2</v>
      </c>
      <c r="B9" s="196" t="str">
        <f>'ea detail'!D13</f>
        <v>PRODUTSENT / REŽISSÖÖR</v>
      </c>
      <c r="C9" s="184">
        <f>'ea detail'!L22</f>
        <v>0</v>
      </c>
      <c r="D9" s="184">
        <f>'ea detail'!M22</f>
        <v>0</v>
      </c>
      <c r="E9" s="184">
        <f>'ea detail'!N22</f>
        <v>0</v>
      </c>
      <c r="F9" s="184">
        <f>'ea detail'!O22</f>
        <v>0</v>
      </c>
      <c r="G9" s="184">
        <f>'ea detail'!P22</f>
        <v>0</v>
      </c>
      <c r="H9" s="185">
        <f t="shared" si="0"/>
        <v>0</v>
      </c>
    </row>
    <row r="10" spans="1:8" ht="12.75">
      <c r="A10" s="398">
        <v>3</v>
      </c>
      <c r="B10" s="196" t="str">
        <f>'ea detail'!D24</f>
        <v>NÄITLEJAD / CASTING</v>
      </c>
      <c r="C10" s="184">
        <f>'ea detail'!L32</f>
        <v>0</v>
      </c>
      <c r="D10" s="184">
        <f>'ea detail'!M32</f>
        <v>0</v>
      </c>
      <c r="E10" s="184">
        <f>'ea detail'!N32</f>
        <v>0</v>
      </c>
      <c r="F10" s="184">
        <f>'ea detail'!O32</f>
        <v>0</v>
      </c>
      <c r="G10" s="184">
        <f>'ea detail'!P32</f>
        <v>0</v>
      </c>
      <c r="H10" s="185">
        <f t="shared" si="0"/>
        <v>0</v>
      </c>
    </row>
    <row r="11" spans="1:8" ht="12.75">
      <c r="A11" s="398">
        <v>4</v>
      </c>
      <c r="B11" s="196" t="str">
        <f>'ea detail'!D34</f>
        <v>FILMIGRUPP</v>
      </c>
      <c r="C11" s="184">
        <f>'ea detail'!L51</f>
        <v>0</v>
      </c>
      <c r="D11" s="184">
        <f>'ea detail'!M51</f>
        <v>0</v>
      </c>
      <c r="E11" s="184">
        <f>'ea detail'!N51</f>
        <v>0</v>
      </c>
      <c r="F11" s="184">
        <f>'ea detail'!O51</f>
        <v>0</v>
      </c>
      <c r="G11" s="184">
        <f>'ea detail'!P51</f>
        <v>0</v>
      </c>
      <c r="H11" s="185">
        <f t="shared" si="0"/>
        <v>0</v>
      </c>
    </row>
    <row r="12" spans="1:8" ht="12.75">
      <c r="A12" s="398">
        <v>5</v>
      </c>
      <c r="B12" s="197" t="str">
        <f>'ea detail'!D54</f>
        <v>SOTSIAALMAKS</v>
      </c>
      <c r="C12" s="184">
        <f>'ea detail'!L61</f>
        <v>0</v>
      </c>
      <c r="D12" s="184">
        <f>'ea detail'!M61</f>
        <v>0</v>
      </c>
      <c r="E12" s="184">
        <f>'ea detail'!N61</f>
        <v>0</v>
      </c>
      <c r="F12" s="184">
        <f>'ea detail'!O61</f>
        <v>0</v>
      </c>
      <c r="G12" s="184">
        <f>'ea detail'!P61</f>
        <v>0</v>
      </c>
      <c r="H12" s="185">
        <f t="shared" si="0"/>
        <v>0</v>
      </c>
    </row>
    <row r="13" spans="1:8" ht="12.75">
      <c r="A13" s="398">
        <v>6</v>
      </c>
      <c r="B13" s="196" t="str">
        <f>'ea detail'!D63</f>
        <v>VÕTTEPAIKADE KULU</v>
      </c>
      <c r="C13" s="186">
        <f>'ea detail'!L72</f>
        <v>0</v>
      </c>
      <c r="D13" s="186">
        <f>'ea detail'!M72</f>
        <v>0</v>
      </c>
      <c r="E13" s="186">
        <f>'ea detail'!N72</f>
        <v>0</v>
      </c>
      <c r="F13" s="186">
        <f>'ea detail'!O72</f>
        <v>0</v>
      </c>
      <c r="G13" s="186">
        <f>'ea detail'!P72</f>
        <v>0</v>
      </c>
      <c r="H13" s="185">
        <f t="shared" si="0"/>
        <v>0</v>
      </c>
    </row>
    <row r="14" spans="1:8" ht="12.75">
      <c r="A14" s="398">
        <v>7</v>
      </c>
      <c r="B14" s="196" t="str">
        <f>'ea detail'!D74</f>
        <v>VÕTTETEHNIKA</v>
      </c>
      <c r="C14" s="184">
        <f>'ea detail'!L91</f>
        <v>0</v>
      </c>
      <c r="D14" s="184">
        <f>'ea detail'!M91</f>
        <v>0</v>
      </c>
      <c r="E14" s="184">
        <f>'ea detail'!N91</f>
        <v>0</v>
      </c>
      <c r="F14" s="184">
        <f>'ea detail'!O91</f>
        <v>0</v>
      </c>
      <c r="G14" s="184">
        <f>'ea detail'!P91</f>
        <v>0</v>
      </c>
      <c r="H14" s="185">
        <f t="shared" si="0"/>
        <v>0</v>
      </c>
    </row>
    <row r="15" spans="1:8" ht="12.75">
      <c r="A15" s="398">
        <v>8</v>
      </c>
      <c r="B15" s="196" t="str">
        <f>'ea detail'!D93</f>
        <v>VÕTTETEHNILISTE TEENUSTE PAKETID</v>
      </c>
      <c r="C15" s="184">
        <f>'ea detail'!L102</f>
        <v>0</v>
      </c>
      <c r="D15" s="184">
        <f>'ea detail'!M102</f>
        <v>0</v>
      </c>
      <c r="E15" s="184">
        <f>'ea detail'!N102</f>
        <v>0</v>
      </c>
      <c r="F15" s="184">
        <f>'ea detail'!O102</f>
        <v>0</v>
      </c>
      <c r="G15" s="184">
        <f>'ea detail'!P102</f>
        <v>0</v>
      </c>
      <c r="H15" s="185">
        <f t="shared" si="0"/>
        <v>0</v>
      </c>
    </row>
    <row r="16" spans="1:8" ht="12.75">
      <c r="A16" s="398">
        <v>9</v>
      </c>
      <c r="B16" s="196" t="str">
        <f>'ea detail'!D104</f>
        <v>LAVASTUSKULUD</v>
      </c>
      <c r="C16" s="184">
        <f>'ea detail'!L108</f>
        <v>0</v>
      </c>
      <c r="D16" s="184">
        <f>'ea detail'!M108</f>
        <v>0</v>
      </c>
      <c r="E16" s="184">
        <f>'ea detail'!N108</f>
        <v>0</v>
      </c>
      <c r="F16" s="184">
        <f>'ea detail'!O108</f>
        <v>0</v>
      </c>
      <c r="G16" s="184">
        <f>'ea detail'!P108</f>
        <v>0</v>
      </c>
      <c r="H16" s="185">
        <f t="shared" si="0"/>
        <v>0</v>
      </c>
    </row>
    <row r="17" spans="1:8" ht="12.75">
      <c r="A17" s="398">
        <v>10</v>
      </c>
      <c r="B17" s="196" t="str">
        <f>'ea detail'!D110</f>
        <v>MATERJAL</v>
      </c>
      <c r="C17" s="184">
        <f>'ea detail'!L118</f>
        <v>0</v>
      </c>
      <c r="D17" s="184">
        <f>'ea detail'!M118</f>
        <v>0</v>
      </c>
      <c r="E17" s="184">
        <f>'ea detail'!N118</f>
        <v>0</v>
      </c>
      <c r="F17" s="184">
        <f>'ea detail'!O118</f>
        <v>0</v>
      </c>
      <c r="G17" s="184">
        <f>'ea detail'!P118</f>
        <v>0</v>
      </c>
      <c r="H17" s="185">
        <f t="shared" si="0"/>
        <v>0</v>
      </c>
    </row>
    <row r="18" spans="1:8" ht="12.75">
      <c r="A18" s="398">
        <v>11</v>
      </c>
      <c r="B18" s="196" t="str">
        <f>'ea detail'!D120</f>
        <v>LABOR</v>
      </c>
      <c r="C18" s="184">
        <f>'ea detail'!L124</f>
        <v>0</v>
      </c>
      <c r="D18" s="184">
        <f>'ea detail'!M124</f>
        <v>0</v>
      </c>
      <c r="E18" s="184">
        <f>'ea detail'!N124</f>
        <v>0</v>
      </c>
      <c r="F18" s="184">
        <f>'ea detail'!O124</f>
        <v>0</v>
      </c>
      <c r="G18" s="184">
        <f>'ea detail'!P124</f>
        <v>0</v>
      </c>
      <c r="H18" s="185">
        <f t="shared" si="0"/>
        <v>0</v>
      </c>
    </row>
    <row r="19" spans="1:8" ht="12.75">
      <c r="A19" s="398">
        <v>12</v>
      </c>
      <c r="B19" s="196" t="str">
        <f>'ea detail'!D126</f>
        <v>JÄRELTÖÖTLUS</v>
      </c>
      <c r="C19" s="184">
        <f>'ea detail'!L143</f>
        <v>0</v>
      </c>
      <c r="D19" s="184">
        <f>'ea detail'!M143</f>
        <v>0</v>
      </c>
      <c r="E19" s="184">
        <f>'ea detail'!N143</f>
        <v>0</v>
      </c>
      <c r="F19" s="184">
        <f>'ea detail'!O143</f>
        <v>0</v>
      </c>
      <c r="G19" s="184">
        <f>'ea detail'!P143</f>
        <v>0</v>
      </c>
      <c r="H19" s="185">
        <f t="shared" si="0"/>
        <v>0</v>
      </c>
    </row>
    <row r="20" spans="1:8" ht="12.75">
      <c r="A20" s="398">
        <v>13</v>
      </c>
      <c r="B20" s="196" t="str">
        <f>'ea detail'!D145</f>
        <v>MUUSIKA</v>
      </c>
      <c r="C20" s="184">
        <f>'ea detail'!L157</f>
        <v>0</v>
      </c>
      <c r="D20" s="184">
        <f>'ea detail'!M157</f>
        <v>0</v>
      </c>
      <c r="E20" s="184">
        <f>'ea detail'!N157</f>
        <v>0</v>
      </c>
      <c r="F20" s="184">
        <f>'ea detail'!O157</f>
        <v>0</v>
      </c>
      <c r="G20" s="184">
        <f>'ea detail'!P157</f>
        <v>0</v>
      </c>
      <c r="H20" s="185">
        <f t="shared" si="0"/>
        <v>0</v>
      </c>
    </row>
    <row r="21" spans="1:8" ht="12.75">
      <c r="A21" s="398">
        <v>14</v>
      </c>
      <c r="B21" s="196" t="str">
        <f>'ea detail'!D159</f>
        <v>TIITRID / GRAAFIKA</v>
      </c>
      <c r="C21" s="184">
        <f>'ea detail'!L166</f>
        <v>0</v>
      </c>
      <c r="D21" s="184">
        <f>'ea detail'!M166</f>
        <v>0</v>
      </c>
      <c r="E21" s="184">
        <f>'ea detail'!N166</f>
        <v>0</v>
      </c>
      <c r="F21" s="184">
        <f>'ea detail'!O166</f>
        <v>0</v>
      </c>
      <c r="G21" s="184">
        <f>'ea detail'!P166</f>
        <v>0</v>
      </c>
      <c r="H21" s="185">
        <f t="shared" si="0"/>
        <v>0</v>
      </c>
    </row>
    <row r="22" spans="1:8" ht="12.75">
      <c r="A22" s="398">
        <v>15</v>
      </c>
      <c r="B22" s="196" t="str">
        <f>'ea detail'!D168</f>
        <v>ARHIIVIMATERJAL</v>
      </c>
      <c r="C22" s="184">
        <f>'ea detail'!L174</f>
        <v>0</v>
      </c>
      <c r="D22" s="184">
        <f>'ea detail'!M174</f>
        <v>0</v>
      </c>
      <c r="E22" s="184">
        <f>'ea detail'!N174</f>
        <v>0</v>
      </c>
      <c r="F22" s="184">
        <f>'ea detail'!O174</f>
        <v>0</v>
      </c>
      <c r="G22" s="184">
        <f>'ea detail'!P174</f>
        <v>0</v>
      </c>
      <c r="H22" s="185">
        <f t="shared" si="0"/>
        <v>0</v>
      </c>
    </row>
    <row r="23" spans="1:8" ht="12.75">
      <c r="A23" s="398">
        <v>16</v>
      </c>
      <c r="B23" s="196" t="str">
        <f>'ea detail'!D176</f>
        <v>TRANSPORDIKULUD</v>
      </c>
      <c r="C23" s="184">
        <f>'ea detail'!L183</f>
        <v>0</v>
      </c>
      <c r="D23" s="184">
        <f>'ea detail'!M183</f>
        <v>0</v>
      </c>
      <c r="E23" s="184">
        <f>'ea detail'!N183</f>
        <v>0</v>
      </c>
      <c r="F23" s="184">
        <f>'ea detail'!O183</f>
        <v>0</v>
      </c>
      <c r="G23" s="184">
        <f>'ea detail'!P183</f>
        <v>0</v>
      </c>
      <c r="H23" s="185">
        <f t="shared" si="0"/>
        <v>0</v>
      </c>
    </row>
    <row r="24" spans="1:8" ht="12.75">
      <c r="A24" s="398">
        <v>17</v>
      </c>
      <c r="B24" s="196" t="str">
        <f>'ea detail'!D185</f>
        <v>REISIKULU / MAJUTUS / PÄEVARAHA</v>
      </c>
      <c r="C24" s="184">
        <f>'ea detail'!L195</f>
        <v>0</v>
      </c>
      <c r="D24" s="184">
        <f>'ea detail'!M195</f>
        <v>0</v>
      </c>
      <c r="E24" s="184">
        <f>'ea detail'!N195</f>
        <v>0</v>
      </c>
      <c r="F24" s="184">
        <f>'ea detail'!O195</f>
        <v>0</v>
      </c>
      <c r="G24" s="184">
        <f>'ea detail'!P195</f>
        <v>0</v>
      </c>
      <c r="H24" s="185">
        <f t="shared" si="0"/>
        <v>0</v>
      </c>
    </row>
    <row r="25" spans="1:8" ht="12.75">
      <c r="A25" s="398">
        <v>18</v>
      </c>
      <c r="B25" s="196" t="str">
        <f>'ea detail'!D197</f>
        <v>MUU TOOTMISKULU</v>
      </c>
      <c r="C25" s="184">
        <f>'ea detail'!L204</f>
        <v>0</v>
      </c>
      <c r="D25" s="184">
        <f>'ea detail'!M204</f>
        <v>0</v>
      </c>
      <c r="E25" s="184">
        <f>'ea detail'!N204</f>
        <v>0</v>
      </c>
      <c r="F25" s="184">
        <f>'ea detail'!O204</f>
        <v>0</v>
      </c>
      <c r="G25" s="184">
        <f>'ea detail'!P204</f>
        <v>0</v>
      </c>
      <c r="H25" s="185">
        <f t="shared" si="0"/>
        <v>0</v>
      </c>
    </row>
    <row r="26" spans="1:8" ht="12.75">
      <c r="A26" s="398">
        <v>19</v>
      </c>
      <c r="B26" s="196" t="str">
        <f>'ea detail'!D206</f>
        <v>KINDLUSTUS</v>
      </c>
      <c r="C26" s="184">
        <f>'ea detail'!L211</f>
        <v>0</v>
      </c>
      <c r="D26" s="184">
        <f>'ea detail'!M211</f>
        <v>0</v>
      </c>
      <c r="E26" s="184">
        <f>'ea detail'!N211</f>
        <v>0</v>
      </c>
      <c r="F26" s="184">
        <f>'ea detail'!O211</f>
        <v>0</v>
      </c>
      <c r="G26" s="184">
        <f>'ea detail'!P211</f>
        <v>0</v>
      </c>
      <c r="H26" s="185">
        <f t="shared" si="0"/>
        <v>0</v>
      </c>
    </row>
    <row r="27" spans="1:8" ht="12.75">
      <c r="A27" s="398">
        <v>20</v>
      </c>
      <c r="B27" s="196" t="str">
        <f>'ea detail'!D213</f>
        <v>FINANTS / ÕIGUS / AUDIT</v>
      </c>
      <c r="C27" s="184">
        <f>'ea detail'!L220</f>
        <v>0</v>
      </c>
      <c r="D27" s="184">
        <f>'ea detail'!M220</f>
        <v>0</v>
      </c>
      <c r="E27" s="184">
        <f>'ea detail'!N220</f>
        <v>0</v>
      </c>
      <c r="F27" s="184">
        <f>'ea detail'!O220</f>
        <v>0</v>
      </c>
      <c r="G27" s="184">
        <f>'ea detail'!P220</f>
        <v>0</v>
      </c>
      <c r="H27" s="185">
        <f t="shared" si="0"/>
        <v>0</v>
      </c>
    </row>
    <row r="28" spans="1:8" ht="12.75">
      <c r="A28" s="398">
        <v>21</v>
      </c>
      <c r="B28" s="196" t="str">
        <f>'ea detail'!D222</f>
        <v>TURUNDUSKULU</v>
      </c>
      <c r="C28" s="184">
        <f>'ea detail'!L232</f>
        <v>0</v>
      </c>
      <c r="D28" s="184">
        <f>'ea detail'!M232</f>
        <v>0</v>
      </c>
      <c r="E28" s="184">
        <f>'ea detail'!N232</f>
        <v>0</v>
      </c>
      <c r="F28" s="184">
        <f>'ea detail'!O232</f>
        <v>0</v>
      </c>
      <c r="G28" s="184">
        <f>'ea detail'!P232</f>
        <v>0</v>
      </c>
      <c r="H28" s="185">
        <f t="shared" si="0"/>
        <v>0</v>
      </c>
    </row>
    <row r="29" spans="1:8" ht="12.75">
      <c r="A29" s="195"/>
      <c r="B29" s="198"/>
      <c r="C29" s="187"/>
      <c r="D29" s="187"/>
      <c r="E29" s="187"/>
      <c r="F29" s="187"/>
      <c r="G29" s="187"/>
      <c r="H29" s="185"/>
    </row>
    <row r="30" spans="1:9" ht="12.75">
      <c r="A30" s="194"/>
      <c r="B30" s="199" t="s">
        <v>115</v>
      </c>
      <c r="C30" s="186">
        <f>'ea detail'!L234</f>
        <v>0</v>
      </c>
      <c r="D30" s="186">
        <f>'ea detail'!M234</f>
        <v>0</v>
      </c>
      <c r="E30" s="186">
        <f>'ea detail'!N234</f>
        <v>0</v>
      </c>
      <c r="F30" s="186">
        <f>'ea detail'!O234</f>
        <v>0</v>
      </c>
      <c r="G30" s="186">
        <f>'ea detail'!P234</f>
        <v>0</v>
      </c>
      <c r="H30" s="183">
        <f>SUM(H8:H29)</f>
        <v>0</v>
      </c>
      <c r="I30" s="42"/>
    </row>
    <row r="31" spans="1:8" ht="12.75">
      <c r="A31" s="195"/>
      <c r="B31" s="198"/>
      <c r="C31" s="187"/>
      <c r="D31" s="187"/>
      <c r="E31" s="187"/>
      <c r="F31" s="187"/>
      <c r="G31" s="187"/>
      <c r="H31" s="185"/>
    </row>
    <row r="32" spans="1:8" ht="12.75">
      <c r="A32" s="195"/>
      <c r="B32" s="198" t="s">
        <v>290</v>
      </c>
      <c r="C32" s="184">
        <f>'ea detail'!L236</f>
        <v>0</v>
      </c>
      <c r="D32" s="184">
        <f>'ea detail'!M236</f>
        <v>0</v>
      </c>
      <c r="E32" s="184">
        <f>'ea detail'!N236</f>
        <v>0</v>
      </c>
      <c r="F32" s="184">
        <f>'ea detail'!O236</f>
        <v>0</v>
      </c>
      <c r="G32" s="184">
        <f>'ea detail'!P236</f>
        <v>0</v>
      </c>
      <c r="H32" s="185">
        <f>SUM(C32:G32)</f>
        <v>0</v>
      </c>
    </row>
    <row r="33" spans="1:8" ht="12.75">
      <c r="A33" s="195"/>
      <c r="B33" s="198" t="s">
        <v>160</v>
      </c>
      <c r="C33" s="184">
        <f>'ea detail'!L238</f>
        <v>0</v>
      </c>
      <c r="D33" s="184">
        <f>'ea detail'!M238</f>
        <v>0</v>
      </c>
      <c r="E33" s="184">
        <f>'ea detail'!N238</f>
        <v>0</v>
      </c>
      <c r="F33" s="184">
        <f>'ea detail'!O238</f>
        <v>0</v>
      </c>
      <c r="G33" s="184">
        <f>'ea detail'!P238</f>
        <v>0</v>
      </c>
      <c r="H33" s="185">
        <f>SUM(C33:G33)</f>
        <v>0</v>
      </c>
    </row>
    <row r="34" spans="1:8" ht="12.75">
      <c r="A34" s="195"/>
      <c r="B34" s="196" t="str">
        <f>'ea detail'!D240</f>
        <v>TOOTMISTASU</v>
      </c>
      <c r="C34" s="184">
        <f>'ea detail'!L240</f>
        <v>0</v>
      </c>
      <c r="D34" s="184">
        <f>'ea detail'!M240</f>
        <v>0</v>
      </c>
      <c r="E34" s="184">
        <f>'ea detail'!N240</f>
        <v>0</v>
      </c>
      <c r="F34" s="184">
        <f>'ea detail'!O240</f>
        <v>0</v>
      </c>
      <c r="G34" s="184">
        <f>'ea detail'!P240</f>
        <v>0</v>
      </c>
      <c r="H34" s="185">
        <f>SUM(C34:G34)</f>
        <v>0</v>
      </c>
    </row>
    <row r="35" spans="1:8" ht="12.75">
      <c r="A35" s="194"/>
      <c r="B35" s="200"/>
      <c r="C35" s="188"/>
      <c r="D35" s="188"/>
      <c r="E35" s="188"/>
      <c r="F35" s="188"/>
      <c r="G35" s="188"/>
      <c r="H35" s="183"/>
    </row>
    <row r="36" spans="1:8" ht="13.5" thickBot="1">
      <c r="A36" s="461"/>
      <c r="B36" s="462" t="s">
        <v>166</v>
      </c>
      <c r="C36" s="477">
        <f>SUM(C30+C32+C33+C34)</f>
        <v>0</v>
      </c>
      <c r="D36" s="477">
        <f>SUM(D30+D32+D33+D34)</f>
        <v>0</v>
      </c>
      <c r="E36" s="477">
        <f>SUM(E30+E32+E33+E34)</f>
        <v>0</v>
      </c>
      <c r="F36" s="477">
        <f>SUM(F30+F32+F33+F34)</f>
        <v>0</v>
      </c>
      <c r="G36" s="477">
        <f>SUM(G30+G32+G33+G34)</f>
        <v>0</v>
      </c>
      <c r="H36" s="419">
        <f>H30+H32+H33+H34</f>
        <v>0</v>
      </c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1.25">
      <c r="A38" s="467"/>
      <c r="B38" s="478" t="s">
        <v>165</v>
      </c>
      <c r="C38" s="465"/>
      <c r="D38" s="465"/>
      <c r="E38" s="465"/>
      <c r="F38" s="465"/>
      <c r="G38" s="465"/>
      <c r="H38" s="479" t="s">
        <v>288</v>
      </c>
    </row>
    <row r="39" spans="1:8" ht="12.75">
      <c r="A39" s="397">
        <v>1</v>
      </c>
      <c r="B39" s="189" t="s">
        <v>293</v>
      </c>
      <c r="C39" s="498"/>
      <c r="D39" s="498"/>
      <c r="E39" s="498"/>
      <c r="F39" s="498"/>
      <c r="G39" s="498"/>
      <c r="H39" s="181">
        <f aca="true" t="shared" si="1" ref="H39:H48">SUM(C39:G39)</f>
        <v>0</v>
      </c>
    </row>
    <row r="40" spans="1:8" ht="12.75">
      <c r="A40" s="397">
        <v>2</v>
      </c>
      <c r="B40" s="189" t="s">
        <v>188</v>
      </c>
      <c r="C40" s="498"/>
      <c r="D40" s="498"/>
      <c r="E40" s="498"/>
      <c r="F40" s="498"/>
      <c r="G40" s="498"/>
      <c r="H40" s="181">
        <f t="shared" si="1"/>
        <v>0</v>
      </c>
    </row>
    <row r="41" spans="1:8" ht="12.75">
      <c r="A41" s="397">
        <v>3</v>
      </c>
      <c r="B41" s="189" t="s">
        <v>330</v>
      </c>
      <c r="C41" s="498"/>
      <c r="D41" s="498"/>
      <c r="E41" s="498"/>
      <c r="F41" s="498"/>
      <c r="G41" s="498"/>
      <c r="H41" s="181">
        <f t="shared" si="1"/>
        <v>0</v>
      </c>
    </row>
    <row r="42" spans="1:8" ht="12.75">
      <c r="A42" s="397">
        <v>4</v>
      </c>
      <c r="B42" s="189" t="s">
        <v>331</v>
      </c>
      <c r="C42" s="498"/>
      <c r="D42" s="498"/>
      <c r="E42" s="498"/>
      <c r="F42" s="498"/>
      <c r="G42" s="498"/>
      <c r="H42" s="181">
        <f t="shared" si="1"/>
        <v>0</v>
      </c>
    </row>
    <row r="43" spans="1:8" ht="12.75">
      <c r="A43" s="397">
        <v>5</v>
      </c>
      <c r="B43" s="189" t="s">
        <v>332</v>
      </c>
      <c r="C43" s="498"/>
      <c r="D43" s="498"/>
      <c r="E43" s="498"/>
      <c r="F43" s="498"/>
      <c r="G43" s="498"/>
      <c r="H43" s="181">
        <f t="shared" si="1"/>
        <v>0</v>
      </c>
    </row>
    <row r="44" spans="1:8" ht="12.75">
      <c r="A44" s="397">
        <v>6</v>
      </c>
      <c r="B44" s="189" t="s">
        <v>333</v>
      </c>
      <c r="C44" s="498"/>
      <c r="D44" s="498"/>
      <c r="E44" s="498"/>
      <c r="F44" s="498"/>
      <c r="G44" s="498"/>
      <c r="H44" s="181">
        <f t="shared" si="1"/>
        <v>0</v>
      </c>
    </row>
    <row r="45" spans="1:8" ht="12.75">
      <c r="A45" s="397">
        <v>7</v>
      </c>
      <c r="B45" s="189" t="s">
        <v>334</v>
      </c>
      <c r="C45" s="498"/>
      <c r="D45" s="498"/>
      <c r="E45" s="498"/>
      <c r="F45" s="498"/>
      <c r="G45" s="498"/>
      <c r="H45" s="181">
        <f t="shared" si="1"/>
        <v>0</v>
      </c>
    </row>
    <row r="46" spans="1:8" ht="12.75">
      <c r="A46" s="397">
        <v>8</v>
      </c>
      <c r="B46" s="189" t="s">
        <v>335</v>
      </c>
      <c r="C46" s="498"/>
      <c r="D46" s="498"/>
      <c r="E46" s="498"/>
      <c r="F46" s="498"/>
      <c r="G46" s="498"/>
      <c r="H46" s="181">
        <f t="shared" si="1"/>
        <v>0</v>
      </c>
    </row>
    <row r="47" spans="1:8" ht="12.75">
      <c r="A47" s="397">
        <v>9</v>
      </c>
      <c r="B47" s="189" t="s">
        <v>336</v>
      </c>
      <c r="C47" s="498"/>
      <c r="D47" s="498"/>
      <c r="E47" s="498"/>
      <c r="F47" s="498"/>
      <c r="G47" s="498"/>
      <c r="H47" s="181">
        <f t="shared" si="1"/>
        <v>0</v>
      </c>
    </row>
    <row r="48" spans="1:8" ht="12.75">
      <c r="A48" s="397">
        <v>10</v>
      </c>
      <c r="B48" s="189" t="s">
        <v>189</v>
      </c>
      <c r="C48" s="498"/>
      <c r="D48" s="498"/>
      <c r="E48" s="498"/>
      <c r="F48" s="498"/>
      <c r="G48" s="498"/>
      <c r="H48" s="181">
        <f t="shared" si="1"/>
        <v>0</v>
      </c>
    </row>
    <row r="49" spans="1:10" ht="12.75">
      <c r="A49" s="467"/>
      <c r="B49" s="468" t="s">
        <v>261</v>
      </c>
      <c r="C49" s="469">
        <f aca="true" t="shared" si="2" ref="C49:H49">SUM(C39:C48)</f>
        <v>0</v>
      </c>
      <c r="D49" s="469">
        <f t="shared" si="2"/>
        <v>0</v>
      </c>
      <c r="E49" s="469">
        <f t="shared" si="2"/>
        <v>0</v>
      </c>
      <c r="F49" s="469">
        <f t="shared" si="2"/>
        <v>0</v>
      </c>
      <c r="G49" s="469">
        <f t="shared" si="2"/>
        <v>0</v>
      </c>
      <c r="H49" s="432">
        <f t="shared" si="2"/>
        <v>0</v>
      </c>
      <c r="I49" s="42"/>
      <c r="J49" s="42"/>
    </row>
    <row r="50" spans="1:8" s="32" customFormat="1" ht="12.75">
      <c r="A50" s="33"/>
      <c r="B50" s="201"/>
      <c r="C50" s="191"/>
      <c r="D50" s="191"/>
      <c r="E50" s="191"/>
      <c r="F50" s="191"/>
      <c r="G50" s="191"/>
      <c r="H50" s="202"/>
    </row>
    <row r="51" spans="1:9" ht="12.75">
      <c r="A51" s="467"/>
      <c r="B51" s="470" t="s">
        <v>245</v>
      </c>
      <c r="C51" s="471">
        <f aca="true" t="shared" si="3" ref="C51:H51">C49-C36</f>
        <v>0</v>
      </c>
      <c r="D51" s="471">
        <f t="shared" si="3"/>
        <v>0</v>
      </c>
      <c r="E51" s="471">
        <f t="shared" si="3"/>
        <v>0</v>
      </c>
      <c r="F51" s="471">
        <f t="shared" si="3"/>
        <v>0</v>
      </c>
      <c r="G51" s="471">
        <f t="shared" si="3"/>
        <v>0</v>
      </c>
      <c r="H51" s="472">
        <f t="shared" si="3"/>
        <v>0</v>
      </c>
      <c r="I51" s="42"/>
    </row>
    <row r="52" spans="1:8" ht="12.75">
      <c r="A52" s="467"/>
      <c r="B52" s="470" t="s">
        <v>246</v>
      </c>
      <c r="C52" s="471">
        <f>C51</f>
        <v>0</v>
      </c>
      <c r="D52" s="471">
        <f>C52+D51</f>
        <v>0</v>
      </c>
      <c r="E52" s="471">
        <f>D52+E51</f>
        <v>0</v>
      </c>
      <c r="F52" s="471">
        <f>E52+F51</f>
        <v>0</v>
      </c>
      <c r="G52" s="471">
        <f>F52+G51</f>
        <v>0</v>
      </c>
      <c r="H52" s="472">
        <f>H51+G52</f>
        <v>0</v>
      </c>
    </row>
    <row r="53" spans="1:8" s="32" customFormat="1" ht="15" customHeight="1">
      <c r="A53" s="33"/>
      <c r="B53" s="141"/>
      <c r="C53" s="142"/>
      <c r="D53" s="142"/>
      <c r="E53" s="142"/>
      <c r="F53" s="142"/>
      <c r="G53" s="142"/>
      <c r="H53" s="143"/>
    </row>
    <row r="54" spans="1:8" s="32" customFormat="1" ht="15" customHeight="1">
      <c r="A54" s="33"/>
      <c r="B54" s="141"/>
      <c r="C54" s="142"/>
      <c r="D54" s="142"/>
      <c r="E54" s="142"/>
      <c r="F54" s="142"/>
      <c r="G54" s="142"/>
      <c r="H54" s="143"/>
    </row>
    <row r="55" spans="1:8" s="49" customFormat="1" ht="18.75" customHeight="1">
      <c r="A55" s="48"/>
      <c r="B55" s="193" t="s">
        <v>169</v>
      </c>
      <c r="C55" s="144"/>
      <c r="D55" s="144"/>
      <c r="E55" s="145"/>
      <c r="F55" s="145"/>
      <c r="G55" s="145"/>
      <c r="H55" s="146"/>
    </row>
    <row r="56" spans="1:8" s="49" customFormat="1" ht="18.75" customHeight="1">
      <c r="A56" s="48"/>
      <c r="B56" s="193"/>
      <c r="C56" s="145"/>
      <c r="D56" s="145"/>
      <c r="E56" s="145"/>
      <c r="F56" s="145"/>
      <c r="G56" s="145"/>
      <c r="H56" s="146"/>
    </row>
    <row r="57" spans="1:8" s="49" customFormat="1" ht="19.5" customHeight="1">
      <c r="A57" s="48"/>
      <c r="B57" s="193" t="s">
        <v>256</v>
      </c>
      <c r="C57" s="144"/>
      <c r="D57" s="144"/>
      <c r="E57" s="145"/>
      <c r="F57" s="145"/>
      <c r="G57" s="145"/>
      <c r="H57" s="146"/>
    </row>
  </sheetData>
  <sheetProtection sheet="1" formatCells="0" formatColumns="0" formatRows="0" selectLockedCells="1"/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9.8515625" style="0" bestFit="1" customWidth="1"/>
    <col min="4" max="4" width="10.140625" style="0" customWidth="1"/>
    <col min="6" max="6" width="7.7109375" style="0" customWidth="1"/>
    <col min="7" max="7" width="9.8515625" style="0" bestFit="1" customWidth="1"/>
  </cols>
  <sheetData>
    <row r="1" spans="1:10" ht="18">
      <c r="A1" s="235"/>
      <c r="B1" s="235"/>
      <c r="C1" s="12"/>
      <c r="D1" s="13" t="s">
        <v>359</v>
      </c>
      <c r="E1" s="236"/>
      <c r="F1" s="237"/>
      <c r="G1" s="237"/>
      <c r="H1" s="238"/>
      <c r="J1" s="51"/>
    </row>
    <row r="2" spans="1:10" ht="6.75" customHeight="1">
      <c r="A2" s="239"/>
      <c r="B2" s="240"/>
      <c r="C2" s="241"/>
      <c r="D2" s="242"/>
      <c r="E2" s="236"/>
      <c r="F2" s="237"/>
      <c r="G2" s="237"/>
      <c r="H2" s="243"/>
      <c r="J2" s="51"/>
    </row>
    <row r="3" spans="1:8" ht="16.5" customHeight="1">
      <c r="A3" s="240"/>
      <c r="B3" s="509"/>
      <c r="C3" s="509"/>
      <c r="D3" s="509"/>
      <c r="E3" s="509"/>
      <c r="F3" s="509"/>
      <c r="G3" s="237"/>
      <c r="H3" s="237"/>
    </row>
    <row r="4" spans="1:8" ht="12.75">
      <c r="A4" s="244"/>
      <c r="B4" s="245"/>
      <c r="C4" s="246"/>
      <c r="D4" s="247" t="s">
        <v>153</v>
      </c>
      <c r="E4" s="248"/>
      <c r="F4" s="249"/>
      <c r="G4" s="238"/>
      <c r="H4" s="238"/>
    </row>
    <row r="5" spans="1:8" ht="15">
      <c r="A5" s="250" t="s">
        <v>176</v>
      </c>
      <c r="B5" s="251"/>
      <c r="C5" s="510"/>
      <c r="D5" s="510"/>
      <c r="E5" s="510"/>
      <c r="F5" s="253"/>
      <c r="G5" s="254"/>
      <c r="H5" s="255"/>
    </row>
    <row r="6" spans="1:8" ht="12.75">
      <c r="A6" s="256"/>
      <c r="B6" s="256"/>
      <c r="C6" s="257"/>
      <c r="D6" s="257"/>
      <c r="E6" s="258"/>
      <c r="F6" s="257"/>
      <c r="G6" s="257"/>
      <c r="H6" s="257"/>
    </row>
    <row r="7" spans="1:8" ht="12.75">
      <c r="A7" s="399" t="s">
        <v>259</v>
      </c>
      <c r="B7" s="399"/>
      <c r="C7" s="505"/>
      <c r="D7" s="505"/>
      <c r="E7" s="400" t="s">
        <v>157</v>
      </c>
      <c r="F7" s="400"/>
      <c r="G7" s="507"/>
      <c r="H7" s="507"/>
    </row>
    <row r="8" spans="1:8" ht="12.75">
      <c r="A8" s="399" t="s">
        <v>260</v>
      </c>
      <c r="B8" s="399"/>
      <c r="C8" s="505"/>
      <c r="D8" s="505"/>
      <c r="E8" s="400" t="s">
        <v>326</v>
      </c>
      <c r="F8" s="400"/>
      <c r="G8" s="508"/>
      <c r="H8" s="508"/>
    </row>
    <row r="9" spans="1:8" ht="12.75">
      <c r="A9" s="256" t="s">
        <v>155</v>
      </c>
      <c r="B9" s="256"/>
      <c r="C9" s="505"/>
      <c r="D9" s="505"/>
      <c r="E9" s="400" t="s">
        <v>327</v>
      </c>
      <c r="F9" s="400"/>
      <c r="G9" s="508"/>
      <c r="H9" s="508"/>
    </row>
    <row r="10" spans="1:8" ht="12.75">
      <c r="A10" s="256" t="s">
        <v>156</v>
      </c>
      <c r="B10" s="256"/>
      <c r="C10" s="505"/>
      <c r="D10" s="505"/>
      <c r="E10" s="400" t="s">
        <v>328</v>
      </c>
      <c r="F10" s="400"/>
      <c r="G10" s="480"/>
      <c r="H10" s="271"/>
    </row>
    <row r="11" spans="1:8" ht="12.75">
      <c r="A11" s="256" t="s">
        <v>263</v>
      </c>
      <c r="B11" s="256"/>
      <c r="C11" s="505"/>
      <c r="D11" s="505"/>
      <c r="E11" s="400" t="s">
        <v>329</v>
      </c>
      <c r="F11" s="400"/>
      <c r="G11" s="507"/>
      <c r="H11" s="507"/>
    </row>
    <row r="12" spans="1:8" ht="12.75">
      <c r="A12" s="258" t="s">
        <v>285</v>
      </c>
      <c r="B12" s="257"/>
      <c r="C12" s="505"/>
      <c r="D12" s="505"/>
      <c r="E12" s="400" t="s">
        <v>154</v>
      </c>
      <c r="F12" s="400"/>
      <c r="G12" s="506"/>
      <c r="H12" s="506"/>
    </row>
    <row r="13" spans="1:8" ht="12.75">
      <c r="A13" s="258" t="s">
        <v>177</v>
      </c>
      <c r="B13" s="257"/>
      <c r="C13" s="506"/>
      <c r="D13" s="506"/>
      <c r="E13" s="257" t="s">
        <v>337</v>
      </c>
      <c r="F13" s="257"/>
      <c r="G13" s="270"/>
      <c r="H13" s="271"/>
    </row>
    <row r="14" spans="1:8" ht="12.75">
      <c r="A14" s="256"/>
      <c r="B14" s="256"/>
      <c r="C14" s="127"/>
      <c r="D14" s="257"/>
      <c r="E14" s="259"/>
      <c r="F14" s="260"/>
      <c r="G14" s="129"/>
      <c r="H14" s="260"/>
    </row>
    <row r="15" spans="1:8" ht="13.5" thickBot="1">
      <c r="A15" s="405" t="s">
        <v>340</v>
      </c>
      <c r="B15" s="18"/>
      <c r="D15" s="19"/>
      <c r="E15" s="20"/>
      <c r="F15" s="19"/>
      <c r="G15" s="19"/>
      <c r="H15" s="19"/>
    </row>
    <row r="16" spans="1:8" ht="13.5" thickTop="1">
      <c r="A16" s="434" t="s">
        <v>174</v>
      </c>
      <c r="B16" s="435"/>
      <c r="C16" s="435" t="s">
        <v>159</v>
      </c>
      <c r="D16" s="436"/>
      <c r="E16" s="447"/>
      <c r="F16" s="437"/>
      <c r="G16" s="437" t="s">
        <v>10</v>
      </c>
      <c r="H16" s="455" t="s">
        <v>288</v>
      </c>
    </row>
    <row r="17" spans="1:8" ht="12.75">
      <c r="A17" s="154"/>
      <c r="B17" s="175"/>
      <c r="C17" s="161"/>
      <c r="D17" s="161"/>
      <c r="E17" s="448"/>
      <c r="F17" s="176"/>
      <c r="G17" s="176"/>
      <c r="H17" s="203"/>
    </row>
    <row r="18" spans="1:8" ht="12.75">
      <c r="A18" s="148">
        <v>1</v>
      </c>
      <c r="B18" s="149" t="str">
        <f>'teg detail'!D7</f>
        <v>ARENDUS / KÄSIKIRI</v>
      </c>
      <c r="C18" s="150"/>
      <c r="D18" s="150"/>
      <c r="E18" s="449"/>
      <c r="F18" s="178"/>
      <c r="G18" s="391" t="str">
        <f aca="true" t="shared" si="0" ref="G18:G39">IF($H$45=0,"-",H18/$H$45)</f>
        <v>-</v>
      </c>
      <c r="H18" s="185">
        <f>'teg detail'!Q11</f>
        <v>0</v>
      </c>
    </row>
    <row r="19" spans="1:8" ht="12.75">
      <c r="A19" s="148">
        <v>2</v>
      </c>
      <c r="B19" s="149" t="str">
        <f>'teg detail'!D13</f>
        <v>PRODUTSENT / REZHISSÖÖR</v>
      </c>
      <c r="C19" s="150"/>
      <c r="D19" s="150"/>
      <c r="E19" s="449"/>
      <c r="F19" s="178"/>
      <c r="G19" s="391" t="str">
        <f t="shared" si="0"/>
        <v>-</v>
      </c>
      <c r="H19" s="185">
        <f>'teg detail'!Q22</f>
        <v>0</v>
      </c>
    </row>
    <row r="20" spans="1:8" ht="12.75">
      <c r="A20" s="148">
        <v>3</v>
      </c>
      <c r="B20" s="149" t="str">
        <f>'teg detail'!D24</f>
        <v>NÄITLEJAD / CASTING</v>
      </c>
      <c r="C20" s="150"/>
      <c r="D20" s="150"/>
      <c r="E20" s="449"/>
      <c r="F20" s="178"/>
      <c r="G20" s="391" t="str">
        <f t="shared" si="0"/>
        <v>-</v>
      </c>
      <c r="H20" s="185">
        <f>'teg detail'!Q32</f>
        <v>0</v>
      </c>
    </row>
    <row r="21" spans="1:8" ht="12.75">
      <c r="A21" s="148">
        <v>4</v>
      </c>
      <c r="B21" s="149" t="str">
        <f>'teg detail'!D34</f>
        <v>FILMIGRUPP</v>
      </c>
      <c r="C21" s="150"/>
      <c r="D21" s="150"/>
      <c r="E21" s="449"/>
      <c r="F21" s="178"/>
      <c r="G21" s="391" t="str">
        <f t="shared" si="0"/>
        <v>-</v>
      </c>
      <c r="H21" s="185">
        <f>'teg detail'!Q51</f>
        <v>0</v>
      </c>
    </row>
    <row r="22" spans="1:8" ht="12.75">
      <c r="A22" s="148">
        <v>5</v>
      </c>
      <c r="B22" s="155" t="str">
        <f>'teg detail'!D54</f>
        <v>SOTSIAALMAKS</v>
      </c>
      <c r="C22" s="156"/>
      <c r="D22" s="156"/>
      <c r="E22" s="449"/>
      <c r="F22" s="178"/>
      <c r="G22" s="391" t="str">
        <f t="shared" si="0"/>
        <v>-</v>
      </c>
      <c r="H22" s="185">
        <f>'teg detail'!Q61</f>
        <v>0</v>
      </c>
    </row>
    <row r="23" spans="1:8" ht="12.75">
      <c r="A23" s="148">
        <v>6</v>
      </c>
      <c r="B23" s="149" t="str">
        <f>'teg detail'!D63</f>
        <v>VÕTTEPAIKADE KULU</v>
      </c>
      <c r="C23" s="150"/>
      <c r="D23" s="150"/>
      <c r="E23" s="449"/>
      <c r="F23" s="178"/>
      <c r="G23" s="391" t="str">
        <f t="shared" si="0"/>
        <v>-</v>
      </c>
      <c r="H23" s="185">
        <f>'teg detail'!Q72</f>
        <v>0</v>
      </c>
    </row>
    <row r="24" spans="1:8" ht="12.75">
      <c r="A24" s="148">
        <v>7</v>
      </c>
      <c r="B24" s="149" t="str">
        <f>'teg detail'!D74</f>
        <v>VÕTTETEHNIKA</v>
      </c>
      <c r="C24" s="150"/>
      <c r="D24" s="150"/>
      <c r="E24" s="449"/>
      <c r="F24" s="178"/>
      <c r="G24" s="391" t="str">
        <f t="shared" si="0"/>
        <v>-</v>
      </c>
      <c r="H24" s="185">
        <f>'teg detail'!Q91</f>
        <v>0</v>
      </c>
    </row>
    <row r="25" spans="1:8" ht="12.75">
      <c r="A25" s="148">
        <v>8</v>
      </c>
      <c r="B25" s="149" t="str">
        <f>'teg detail'!D93</f>
        <v>TEHNILISTE TEENUSTE PAKETID</v>
      </c>
      <c r="C25" s="150"/>
      <c r="D25" s="150"/>
      <c r="E25" s="449"/>
      <c r="F25" s="178"/>
      <c r="G25" s="391" t="str">
        <f t="shared" si="0"/>
        <v>-</v>
      </c>
      <c r="H25" s="185">
        <f>'teg detail'!Q102</f>
        <v>0</v>
      </c>
    </row>
    <row r="26" spans="1:8" ht="12.75">
      <c r="A26" s="148">
        <v>9</v>
      </c>
      <c r="B26" s="149" t="str">
        <f>'teg detail'!D104</f>
        <v>LAVASTUSKULUD</v>
      </c>
      <c r="C26" s="150"/>
      <c r="D26" s="150"/>
      <c r="E26" s="449"/>
      <c r="F26" s="178"/>
      <c r="G26" s="391" t="str">
        <f t="shared" si="0"/>
        <v>-</v>
      </c>
      <c r="H26" s="185">
        <f>'teg detail'!Q108</f>
        <v>0</v>
      </c>
    </row>
    <row r="27" spans="1:8" ht="12.75">
      <c r="A27" s="148">
        <v>10</v>
      </c>
      <c r="B27" s="149" t="str">
        <f>'teg detail'!D110</f>
        <v>MATERJAL</v>
      </c>
      <c r="C27" s="150"/>
      <c r="D27" s="150"/>
      <c r="E27" s="449"/>
      <c r="F27" s="178"/>
      <c r="G27" s="391" t="str">
        <f t="shared" si="0"/>
        <v>-</v>
      </c>
      <c r="H27" s="185">
        <f>'teg detail'!Q118</f>
        <v>0</v>
      </c>
    </row>
    <row r="28" spans="1:8" ht="12.75">
      <c r="A28" s="148">
        <v>11</v>
      </c>
      <c r="B28" s="149" t="str">
        <f>'teg detail'!D120</f>
        <v>LABOR</v>
      </c>
      <c r="C28" s="150"/>
      <c r="D28" s="150"/>
      <c r="E28" s="449"/>
      <c r="F28" s="178"/>
      <c r="G28" s="391" t="str">
        <f t="shared" si="0"/>
        <v>-</v>
      </c>
      <c r="H28" s="185">
        <f>'teg detail'!Q124</f>
        <v>0</v>
      </c>
    </row>
    <row r="29" spans="1:8" ht="12.75">
      <c r="A29" s="148">
        <v>12</v>
      </c>
      <c r="B29" s="149" t="str">
        <f>'teg detail'!D126</f>
        <v>JÄRELTÖÖTLUS</v>
      </c>
      <c r="C29" s="150"/>
      <c r="D29" s="150"/>
      <c r="E29" s="449"/>
      <c r="F29" s="178"/>
      <c r="G29" s="391" t="str">
        <f t="shared" si="0"/>
        <v>-</v>
      </c>
      <c r="H29" s="185">
        <f>'teg detail'!Q143</f>
        <v>0</v>
      </c>
    </row>
    <row r="30" spans="1:8" ht="12.75">
      <c r="A30" s="148">
        <v>13</v>
      </c>
      <c r="B30" s="149" t="str">
        <f>'teg detail'!D145</f>
        <v>MUUSIKA</v>
      </c>
      <c r="C30" s="150"/>
      <c r="D30" s="150"/>
      <c r="E30" s="449"/>
      <c r="F30" s="178"/>
      <c r="G30" s="391" t="str">
        <f t="shared" si="0"/>
        <v>-</v>
      </c>
      <c r="H30" s="185">
        <f>'teg detail'!Q157</f>
        <v>0</v>
      </c>
    </row>
    <row r="31" spans="1:8" ht="12.75">
      <c r="A31" s="148">
        <v>14</v>
      </c>
      <c r="B31" s="149" t="str">
        <f>'teg detail'!D159</f>
        <v>TIITRID / GRAAFIKA</v>
      </c>
      <c r="C31" s="150"/>
      <c r="D31" s="150"/>
      <c r="E31" s="449"/>
      <c r="F31" s="178"/>
      <c r="G31" s="391" t="str">
        <f t="shared" si="0"/>
        <v>-</v>
      </c>
      <c r="H31" s="185">
        <f>'teg detail'!Q166</f>
        <v>0</v>
      </c>
    </row>
    <row r="32" spans="1:8" ht="12.75">
      <c r="A32" s="148">
        <v>15</v>
      </c>
      <c r="B32" s="149" t="str">
        <f>'teg detail'!D168</f>
        <v>ARHIIVIMATERJAL</v>
      </c>
      <c r="C32" s="150"/>
      <c r="D32" s="150"/>
      <c r="E32" s="449"/>
      <c r="F32" s="178"/>
      <c r="G32" s="391" t="str">
        <f t="shared" si="0"/>
        <v>-</v>
      </c>
      <c r="H32" s="185">
        <f>'teg detail'!Q174</f>
        <v>0</v>
      </c>
    </row>
    <row r="33" spans="1:8" ht="12.75">
      <c r="A33" s="148">
        <v>16</v>
      </c>
      <c r="B33" s="149" t="str">
        <f>'teg detail'!D176</f>
        <v>TRANSPORDIKULUD</v>
      </c>
      <c r="C33" s="150"/>
      <c r="D33" s="150"/>
      <c r="E33" s="449"/>
      <c r="F33" s="178"/>
      <c r="G33" s="391" t="str">
        <f t="shared" si="0"/>
        <v>-</v>
      </c>
      <c r="H33" s="185">
        <f>'teg detail'!Q183</f>
        <v>0</v>
      </c>
    </row>
    <row r="34" spans="1:8" ht="12.75">
      <c r="A34" s="148">
        <v>17</v>
      </c>
      <c r="B34" s="149" t="str">
        <f>'teg detail'!D185</f>
        <v>REISIKULU / MAJUTUS / PÄEVARAHA</v>
      </c>
      <c r="C34" s="150"/>
      <c r="D34" s="150"/>
      <c r="E34" s="449"/>
      <c r="F34" s="178"/>
      <c r="G34" s="391" t="str">
        <f t="shared" si="0"/>
        <v>-</v>
      </c>
      <c r="H34" s="185">
        <f>'teg detail'!Q195</f>
        <v>0</v>
      </c>
    </row>
    <row r="35" spans="1:8" ht="12.75">
      <c r="A35" s="148">
        <v>18</v>
      </c>
      <c r="B35" s="149" t="str">
        <f>'teg detail'!D197</f>
        <v>MUU TOOTMISKULU</v>
      </c>
      <c r="C35" s="150"/>
      <c r="D35" s="150"/>
      <c r="E35" s="449"/>
      <c r="F35" s="178"/>
      <c r="G35" s="391" t="str">
        <f t="shared" si="0"/>
        <v>-</v>
      </c>
      <c r="H35" s="185">
        <f>'teg detail'!Q204</f>
        <v>0</v>
      </c>
    </row>
    <row r="36" spans="1:8" ht="12.75">
      <c r="A36" s="148">
        <v>19</v>
      </c>
      <c r="B36" s="149" t="str">
        <f>'teg detail'!D206</f>
        <v>KINDLUSTUS</v>
      </c>
      <c r="C36" s="150"/>
      <c r="D36" s="150"/>
      <c r="E36" s="449"/>
      <c r="F36" s="178"/>
      <c r="G36" s="391" t="str">
        <f t="shared" si="0"/>
        <v>-</v>
      </c>
      <c r="H36" s="185">
        <f>'teg detail'!Q211</f>
        <v>0</v>
      </c>
    </row>
    <row r="37" spans="1:8" ht="12.75">
      <c r="A37" s="148">
        <v>20</v>
      </c>
      <c r="B37" s="149" t="str">
        <f>'ea detail'!D213</f>
        <v>FINANTS / ÕIGUS / AUDIT</v>
      </c>
      <c r="C37" s="150"/>
      <c r="D37" s="150"/>
      <c r="E37" s="449"/>
      <c r="F37" s="178"/>
      <c r="G37" s="391" t="str">
        <f t="shared" si="0"/>
        <v>-</v>
      </c>
      <c r="H37" s="185">
        <f>'teg detail'!Q219</f>
        <v>0</v>
      </c>
    </row>
    <row r="38" spans="1:8" ht="12.75">
      <c r="A38" s="148">
        <v>21</v>
      </c>
      <c r="B38" s="149" t="str">
        <f>'teg detail'!D221</f>
        <v>TURUNDUSKULU</v>
      </c>
      <c r="C38" s="150"/>
      <c r="D38" s="150"/>
      <c r="E38" s="449"/>
      <c r="F38" s="178"/>
      <c r="G38" s="391" t="str">
        <f t="shared" si="0"/>
        <v>-</v>
      </c>
      <c r="H38" s="185">
        <f>'teg detail'!Q231</f>
        <v>0</v>
      </c>
    </row>
    <row r="39" spans="1:8" ht="12.75">
      <c r="A39" s="154"/>
      <c r="B39" s="157"/>
      <c r="C39" s="158" t="s">
        <v>115</v>
      </c>
      <c r="D39" s="159"/>
      <c r="E39" s="450"/>
      <c r="F39" s="178"/>
      <c r="G39" s="391" t="str">
        <f t="shared" si="0"/>
        <v>-</v>
      </c>
      <c r="H39" s="204">
        <f>'teg rahavoog'!H30</f>
        <v>0</v>
      </c>
    </row>
    <row r="40" spans="1:8" ht="12.75">
      <c r="A40" s="154"/>
      <c r="B40" s="157"/>
      <c r="C40" s="156"/>
      <c r="D40" s="156"/>
      <c r="E40" s="449"/>
      <c r="F40" s="178"/>
      <c r="G40" s="391"/>
      <c r="H40" s="183"/>
    </row>
    <row r="41" spans="1:8" ht="12.75">
      <c r="A41" s="154"/>
      <c r="B41" s="157"/>
      <c r="C41" s="156" t="s">
        <v>290</v>
      </c>
      <c r="D41" s="156"/>
      <c r="E41" s="449"/>
      <c r="F41" s="178"/>
      <c r="G41" s="391" t="str">
        <f>IF($H$45=0,"-",H41/$H$45)</f>
        <v>-</v>
      </c>
      <c r="H41" s="183">
        <f>'teg detail'!Q235</f>
        <v>0</v>
      </c>
    </row>
    <row r="42" spans="1:8" ht="12.75">
      <c r="A42" s="154"/>
      <c r="B42" s="157"/>
      <c r="C42" s="156" t="s">
        <v>160</v>
      </c>
      <c r="D42" s="156"/>
      <c r="E42" s="449"/>
      <c r="F42" s="179"/>
      <c r="G42" s="391" t="str">
        <f>IF($H$45=0,"-",H42/$H$45)</f>
        <v>-</v>
      </c>
      <c r="H42" s="183">
        <f>'teg detail'!Q237</f>
        <v>0</v>
      </c>
    </row>
    <row r="43" spans="1:8" ht="12.75">
      <c r="A43" s="154"/>
      <c r="B43" s="157"/>
      <c r="C43" s="377" t="str">
        <f>'teg detail'!D239</f>
        <v>TOOTMISTASU</v>
      </c>
      <c r="D43" s="156"/>
      <c r="E43" s="449"/>
      <c r="F43" s="179"/>
      <c r="G43" s="391" t="str">
        <f>IF($H$45=0,"-",H43/$H$45)</f>
        <v>-</v>
      </c>
      <c r="H43" s="183">
        <f>'teg detail'!Q239</f>
        <v>0</v>
      </c>
    </row>
    <row r="44" spans="1:8" ht="12.75">
      <c r="A44" s="154"/>
      <c r="B44" s="157"/>
      <c r="C44" s="156"/>
      <c r="D44" s="156"/>
      <c r="E44" s="449"/>
      <c r="F44" s="178"/>
      <c r="G44" s="152"/>
      <c r="H44" s="183"/>
    </row>
    <row r="45" spans="1:8" ht="13.5" thickBot="1">
      <c r="A45" s="413"/>
      <c r="B45" s="414"/>
      <c r="C45" s="415"/>
      <c r="D45" s="416" t="s">
        <v>266</v>
      </c>
      <c r="E45" s="451"/>
      <c r="F45" s="439"/>
      <c r="G45" s="440" t="e">
        <f>G39+G41+G42+G43</f>
        <v>#VALUE!</v>
      </c>
      <c r="H45" s="419">
        <f>'teg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1" t="s">
        <v>187</v>
      </c>
      <c r="B47" s="421"/>
      <c r="C47" s="422"/>
      <c r="D47" s="422"/>
      <c r="E47" s="452"/>
      <c r="F47" s="442"/>
      <c r="G47" s="442" t="s">
        <v>10</v>
      </c>
      <c r="H47" s="443" t="s">
        <v>288</v>
      </c>
    </row>
    <row r="48" spans="1:8" ht="12.75">
      <c r="A48" s="148">
        <v>1</v>
      </c>
      <c r="B48" s="164" t="str">
        <f>'teg rahavoog'!B39</f>
        <v>EESTI FILMI INSTITUUT</v>
      </c>
      <c r="C48" s="168"/>
      <c r="D48" s="168"/>
      <c r="E48" s="453"/>
      <c r="F48" s="180"/>
      <c r="G48" s="391" t="e">
        <f aca="true" t="shared" si="1" ref="G48:G57">H48/$H$58</f>
        <v>#DIV/0!</v>
      </c>
      <c r="H48" s="181">
        <f>'teg rahavoog'!H39</f>
        <v>0</v>
      </c>
    </row>
    <row r="49" spans="1:8" ht="12.75">
      <c r="A49" s="148">
        <v>2</v>
      </c>
      <c r="B49" s="164" t="str">
        <f>'teg rahavoog'!B40</f>
        <v>KULTUURKAPITAL</v>
      </c>
      <c r="C49" s="168"/>
      <c r="D49" s="168"/>
      <c r="E49" s="453"/>
      <c r="F49" s="180"/>
      <c r="G49" s="391" t="e">
        <f t="shared" si="1"/>
        <v>#DIV/0!</v>
      </c>
      <c r="H49" s="181">
        <f>'teg rahavoog'!H40</f>
        <v>0</v>
      </c>
    </row>
    <row r="50" spans="1:8" ht="12.75">
      <c r="A50" s="148">
        <v>3</v>
      </c>
      <c r="B50" s="164" t="str">
        <f>'teg rahavoog'!B41</f>
        <v>MUUD EESTI FONDID</v>
      </c>
      <c r="C50" s="168"/>
      <c r="D50" s="168"/>
      <c r="E50" s="453"/>
      <c r="F50" s="180"/>
      <c r="G50" s="391" t="e">
        <f t="shared" si="1"/>
        <v>#DIV/0!</v>
      </c>
      <c r="H50" s="181">
        <f>'teg rahavoog'!H41</f>
        <v>0</v>
      </c>
    </row>
    <row r="51" spans="1:8" ht="12.75">
      <c r="A51" s="148">
        <v>4</v>
      </c>
      <c r="B51" s="164" t="str">
        <f>'teg rahavoog'!B42</f>
        <v>EESTI TELEKANAL</v>
      </c>
      <c r="C51" s="168"/>
      <c r="D51" s="168"/>
      <c r="E51" s="453"/>
      <c r="F51" s="180"/>
      <c r="G51" s="391" t="e">
        <f t="shared" si="1"/>
        <v>#DIV/0!</v>
      </c>
      <c r="H51" s="181">
        <f>'teg rahavoog'!H42</f>
        <v>0</v>
      </c>
    </row>
    <row r="52" spans="1:8" ht="12.75">
      <c r="A52" s="148">
        <v>5</v>
      </c>
      <c r="B52" s="164" t="str">
        <f>'teg rahavoog'!B43</f>
        <v>MUUD EESTI TOETUSED</v>
      </c>
      <c r="C52" s="168"/>
      <c r="D52" s="168"/>
      <c r="E52" s="453"/>
      <c r="F52" s="180"/>
      <c r="G52" s="391" t="e">
        <f t="shared" si="1"/>
        <v>#DIV/0!</v>
      </c>
      <c r="H52" s="181">
        <f>'teg rahavoog'!H43</f>
        <v>0</v>
      </c>
    </row>
    <row r="53" spans="1:8" ht="12.75">
      <c r="A53" s="148">
        <v>6</v>
      </c>
      <c r="B53" s="164" t="str">
        <f>'teg rahavoog'!B44</f>
        <v>TEISTE RIIKIDE FONDID</v>
      </c>
      <c r="C53" s="168"/>
      <c r="D53" s="168"/>
      <c r="E53" s="453"/>
      <c r="F53" s="180"/>
      <c r="G53" s="391" t="e">
        <f t="shared" si="1"/>
        <v>#DIV/0!</v>
      </c>
      <c r="H53" s="181">
        <f>'teg rahavoog'!H44</f>
        <v>0</v>
      </c>
    </row>
    <row r="54" spans="1:8" ht="12.75">
      <c r="A54" s="148">
        <v>7</v>
      </c>
      <c r="B54" s="164" t="str">
        <f>'teg rahavoog'!B45</f>
        <v>TEISTE RIIKIDE TELEKANALID</v>
      </c>
      <c r="C54" s="168"/>
      <c r="D54" s="168"/>
      <c r="E54" s="453"/>
      <c r="F54" s="180"/>
      <c r="G54" s="391" t="e">
        <f t="shared" si="1"/>
        <v>#DIV/0!</v>
      </c>
      <c r="H54" s="181">
        <f>'teg rahavoog'!H45</f>
        <v>0</v>
      </c>
    </row>
    <row r="55" spans="1:8" ht="12.75">
      <c r="A55" s="148">
        <v>8</v>
      </c>
      <c r="B55" s="164" t="str">
        <f>'teg rahavoog'!B46</f>
        <v>MUUD TEISTE RIIKIDE TOETUSED</v>
      </c>
      <c r="C55" s="168"/>
      <c r="D55" s="168"/>
      <c r="E55" s="453"/>
      <c r="F55" s="180"/>
      <c r="G55" s="391" t="e">
        <f t="shared" si="1"/>
        <v>#DIV/0!</v>
      </c>
      <c r="H55" s="181">
        <f>'teg rahavoog'!H46</f>
        <v>0</v>
      </c>
    </row>
    <row r="56" spans="1:8" ht="12.75">
      <c r="A56" s="148">
        <v>9</v>
      </c>
      <c r="B56" s="164" t="str">
        <f>'teg rahavoog'!B47</f>
        <v>MEDIA</v>
      </c>
      <c r="C56" s="168"/>
      <c r="D56" s="168"/>
      <c r="E56" s="453"/>
      <c r="F56" s="180"/>
      <c r="G56" s="391" t="e">
        <f t="shared" si="1"/>
        <v>#DIV/0!</v>
      </c>
      <c r="H56" s="181">
        <f>'teg rahavoog'!H47</f>
        <v>0</v>
      </c>
    </row>
    <row r="57" spans="1:8" ht="12.75">
      <c r="A57" s="148">
        <v>10</v>
      </c>
      <c r="B57" s="164" t="str">
        <f>'teg rahavoog'!B48</f>
        <v>FILMITOOTMISETTEVÕTTE OMAPANUS</v>
      </c>
      <c r="C57" s="168"/>
      <c r="D57" s="168"/>
      <c r="E57" s="453"/>
      <c r="F57" s="180"/>
      <c r="G57" s="391" t="e">
        <f t="shared" si="1"/>
        <v>#DIV/0!</v>
      </c>
      <c r="H57" s="181">
        <f>'teg rahavoog'!H48</f>
        <v>0</v>
      </c>
    </row>
    <row r="58" spans="1:8" ht="12.75">
      <c r="A58" s="427"/>
      <c r="B58" s="428"/>
      <c r="C58" s="429"/>
      <c r="D58" s="446" t="s">
        <v>342</v>
      </c>
      <c r="E58" s="454"/>
      <c r="F58" s="444"/>
      <c r="G58" s="445" t="e">
        <f>SUM(G48:G57)</f>
        <v>#DIV/0!</v>
      </c>
      <c r="H58" s="432">
        <f>SUM(H48:H57)</f>
        <v>0</v>
      </c>
    </row>
    <row r="59" spans="1:8" ht="12.75">
      <c r="A59" s="427"/>
      <c r="B59" s="428"/>
      <c r="C59" s="429"/>
      <c r="D59" s="446" t="s">
        <v>247</v>
      </c>
      <c r="E59" s="454"/>
      <c r="F59" s="444"/>
      <c r="G59" s="433"/>
      <c r="H59" s="432">
        <f>H58-H45</f>
        <v>0</v>
      </c>
    </row>
    <row r="60" spans="1:8" s="8" customFormat="1" ht="21" customHeight="1">
      <c r="A60" s="130"/>
      <c r="B60" s="131"/>
      <c r="C60" s="132"/>
      <c r="D60" s="133"/>
      <c r="E60" s="134"/>
      <c r="F60" s="134"/>
      <c r="G60" s="135"/>
      <c r="H60" s="136"/>
    </row>
    <row r="61" spans="1:8" ht="12.75">
      <c r="A61" s="169"/>
      <c r="B61" s="170"/>
      <c r="C61" s="171" t="s">
        <v>155</v>
      </c>
      <c r="D61" s="273"/>
      <c r="E61" s="273"/>
      <c r="F61" s="174"/>
      <c r="G61" s="272" t="s">
        <v>163</v>
      </c>
      <c r="H61" s="138"/>
    </row>
    <row r="62" spans="1:8" ht="12.75">
      <c r="A62" s="169"/>
      <c r="B62" s="170"/>
      <c r="C62" s="171"/>
      <c r="D62" s="274"/>
      <c r="E62" s="274"/>
      <c r="F62" s="174"/>
      <c r="G62" s="137"/>
      <c r="H62" s="138"/>
    </row>
    <row r="63" spans="1:8" ht="12.75">
      <c r="A63" s="169"/>
      <c r="B63" s="170"/>
      <c r="C63" s="171" t="s">
        <v>256</v>
      </c>
      <c r="D63" s="273"/>
      <c r="E63" s="273"/>
      <c r="F63" s="174"/>
      <c r="G63" s="272" t="s">
        <v>163</v>
      </c>
      <c r="H63" s="138"/>
    </row>
    <row r="64" ht="12.75">
      <c r="H64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56" right="0.75" top="0.85" bottom="0.88" header="0.5" footer="0.5"/>
  <pageSetup fitToHeight="1" fitToWidth="1" horizontalDpi="1200" verticalDpi="12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3.421875" style="43" bestFit="1" customWidth="1"/>
    <col min="2" max="2" width="27.57421875" style="43" hidden="1" customWidth="1"/>
    <col min="3" max="3" width="11.7109375" style="43" hidden="1" customWidth="1"/>
    <col min="4" max="4" width="32.57421875" style="43" customWidth="1"/>
    <col min="5" max="5" width="9.8515625" style="43" customWidth="1"/>
    <col min="6" max="6" width="8.57421875" style="43" customWidth="1"/>
    <col min="7" max="7" width="7.28125" style="43" customWidth="1"/>
    <col min="8" max="8" width="7.8515625" style="43" customWidth="1"/>
    <col min="9" max="9" width="11.421875" style="44" customWidth="1"/>
    <col min="10" max="10" width="3.57421875" style="388" customWidth="1"/>
    <col min="11" max="11" width="1.421875" style="43" customWidth="1"/>
    <col min="12" max="16" width="7.7109375" style="43" customWidth="1"/>
    <col min="17" max="17" width="8.7109375" style="49" customWidth="1"/>
    <col min="18" max="18" width="8.00390625" style="49" customWidth="1"/>
    <col min="19" max="19" width="5.8515625" style="43" bestFit="1" customWidth="1"/>
    <col min="20" max="16384" width="9.140625" style="43" customWidth="1"/>
  </cols>
  <sheetData>
    <row r="1" spans="1:18" s="36" customFormat="1" ht="15">
      <c r="A1" s="287"/>
      <c r="B1" s="287"/>
      <c r="C1" s="34"/>
      <c r="D1" s="512" t="s">
        <v>362</v>
      </c>
      <c r="E1" s="512"/>
      <c r="F1" s="512"/>
      <c r="G1" s="305"/>
      <c r="H1" s="306"/>
      <c r="I1" s="307"/>
      <c r="J1" s="381"/>
      <c r="K1" s="307"/>
      <c r="L1" s="307"/>
      <c r="M1" s="307"/>
      <c r="N1" s="307"/>
      <c r="O1" s="307"/>
      <c r="P1" s="307"/>
      <c r="Q1" s="308"/>
      <c r="R1" s="308"/>
    </row>
    <row r="2" spans="1:18" ht="5.25" customHeight="1">
      <c r="A2" s="290"/>
      <c r="B2" s="291"/>
      <c r="C2" s="292"/>
      <c r="D2" s="293"/>
      <c r="E2" s="294"/>
      <c r="F2" s="295"/>
      <c r="G2" s="295"/>
      <c r="H2" s="309"/>
      <c r="I2" s="276"/>
      <c r="J2" s="382"/>
      <c r="K2" s="276"/>
      <c r="L2" s="276"/>
      <c r="M2" s="276"/>
      <c r="N2" s="276"/>
      <c r="O2" s="276"/>
      <c r="P2" s="276"/>
      <c r="Q2" s="308"/>
      <c r="R2" s="308"/>
    </row>
    <row r="3" spans="1:18" ht="12.75" customHeight="1">
      <c r="A3" s="511">
        <f>'teg üld'!B3</f>
        <v>0</v>
      </c>
      <c r="B3" s="511"/>
      <c r="C3" s="511"/>
      <c r="D3" s="511"/>
      <c r="E3" s="511"/>
      <c r="F3" s="511"/>
      <c r="G3" s="295"/>
      <c r="H3" s="295"/>
      <c r="I3" s="276"/>
      <c r="J3" s="382"/>
      <c r="K3" s="276"/>
      <c r="L3" s="276"/>
      <c r="M3" s="276"/>
      <c r="N3" s="276"/>
      <c r="O3" s="276"/>
      <c r="P3" s="276"/>
      <c r="Q3" s="308"/>
      <c r="R3" s="308"/>
    </row>
    <row r="4" spans="1:18" ht="12.75">
      <c r="A4" s="297"/>
      <c r="B4" s="298"/>
      <c r="C4" s="299"/>
      <c r="D4" s="300" t="s">
        <v>153</v>
      </c>
      <c r="E4" s="301"/>
      <c r="F4" s="302"/>
      <c r="G4" s="310"/>
      <c r="H4" s="310"/>
      <c r="I4" s="276"/>
      <c r="J4" s="382"/>
      <c r="K4" s="276"/>
      <c r="L4" s="276"/>
      <c r="M4" s="276"/>
      <c r="N4" s="276"/>
      <c r="O4" s="276"/>
      <c r="P4" s="276"/>
      <c r="Q4" s="308"/>
      <c r="R4" s="308"/>
    </row>
    <row r="5" spans="1:18" ht="12.75">
      <c r="A5" s="297"/>
      <c r="B5" s="298"/>
      <c r="C5" s="299"/>
      <c r="D5" s="300"/>
      <c r="E5" s="301"/>
      <c r="F5" s="302"/>
      <c r="G5" s="310"/>
      <c r="H5" s="310"/>
      <c r="I5" s="276"/>
      <c r="J5" s="382"/>
      <c r="K5" s="276"/>
      <c r="L5" s="276"/>
      <c r="M5" s="276"/>
      <c r="N5" s="276"/>
      <c r="O5" s="276"/>
      <c r="P5" s="276"/>
      <c r="Q5" s="308"/>
      <c r="R5" s="308"/>
    </row>
    <row r="6" spans="1:19" ht="12.75">
      <c r="A6" s="311"/>
      <c r="B6" s="312" t="s">
        <v>242</v>
      </c>
      <c r="C6" s="312" t="s">
        <v>150</v>
      </c>
      <c r="D6" s="313" t="s">
        <v>268</v>
      </c>
      <c r="E6" s="313" t="s">
        <v>220</v>
      </c>
      <c r="F6" s="314" t="s">
        <v>144</v>
      </c>
      <c r="G6" s="315" t="s">
        <v>147</v>
      </c>
      <c r="H6" s="316" t="s">
        <v>145</v>
      </c>
      <c r="I6" s="317" t="s">
        <v>146</v>
      </c>
      <c r="J6" s="318" t="s">
        <v>20</v>
      </c>
      <c r="K6" s="66"/>
      <c r="L6" s="233" t="s">
        <v>167</v>
      </c>
      <c r="M6" s="234" t="s">
        <v>264</v>
      </c>
      <c r="N6" s="234" t="s">
        <v>264</v>
      </c>
      <c r="O6" s="234" t="s">
        <v>264</v>
      </c>
      <c r="P6" s="234" t="s">
        <v>264</v>
      </c>
      <c r="Q6" s="349" t="s">
        <v>287</v>
      </c>
      <c r="R6" s="349" t="s">
        <v>267</v>
      </c>
      <c r="S6" s="349" t="s">
        <v>267</v>
      </c>
    </row>
    <row r="7" spans="1:19" ht="12.75">
      <c r="A7" s="311">
        <f>'ea detail'!A7</f>
        <v>1</v>
      </c>
      <c r="B7" s="312" t="s">
        <v>226</v>
      </c>
      <c r="C7" s="312" t="s">
        <v>150</v>
      </c>
      <c r="D7" s="313" t="str">
        <f>'ea detail'!D7</f>
        <v>ARENDUS / KÄSIKIRI</v>
      </c>
      <c r="E7" s="313" t="s">
        <v>220</v>
      </c>
      <c r="F7" s="314" t="s">
        <v>144</v>
      </c>
      <c r="G7" s="315" t="s">
        <v>147</v>
      </c>
      <c r="H7" s="316" t="s">
        <v>145</v>
      </c>
      <c r="I7" s="317" t="s">
        <v>146</v>
      </c>
      <c r="J7" s="318" t="s">
        <v>20</v>
      </c>
      <c r="K7" s="66"/>
      <c r="L7" s="303" t="s">
        <v>167</v>
      </c>
      <c r="M7" s="303" t="s">
        <v>297</v>
      </c>
      <c r="N7" s="303" t="s">
        <v>297</v>
      </c>
      <c r="O7" s="303" t="s">
        <v>297</v>
      </c>
      <c r="P7" s="303" t="s">
        <v>297</v>
      </c>
      <c r="Q7" s="349" t="s">
        <v>287</v>
      </c>
      <c r="R7" s="349" t="s">
        <v>289</v>
      </c>
      <c r="S7" s="349" t="s">
        <v>10</v>
      </c>
    </row>
    <row r="8" spans="1:19" ht="12.75">
      <c r="A8" s="95"/>
      <c r="B8" s="75"/>
      <c r="C8" s="75"/>
      <c r="D8" s="75"/>
      <c r="E8" s="75"/>
      <c r="F8" s="76"/>
      <c r="G8" s="84"/>
      <c r="H8" s="81"/>
      <c r="I8" s="76"/>
      <c r="J8" s="319"/>
      <c r="K8" s="73"/>
      <c r="L8" s="482"/>
      <c r="M8" s="482"/>
      <c r="N8" s="482"/>
      <c r="O8" s="482"/>
      <c r="P8" s="482"/>
      <c r="Q8" s="230"/>
      <c r="R8" s="350"/>
      <c r="S8" s="350"/>
    </row>
    <row r="9" spans="1:19" ht="12.75">
      <c r="A9" s="95"/>
      <c r="B9" s="74" t="s">
        <v>14</v>
      </c>
      <c r="C9" s="74"/>
      <c r="D9" s="75" t="str">
        <f>'ea detail'!D9</f>
        <v>ARENDUS / KÄSIKIRI / ÕIGUSED / MUUD</v>
      </c>
      <c r="E9" s="75"/>
      <c r="F9" s="76">
        <f>'ea detail'!F9</f>
        <v>0</v>
      </c>
      <c r="G9" s="321">
        <f>'ea detail'!G9</f>
        <v>0</v>
      </c>
      <c r="H9" s="93">
        <f>'ea detail'!H9</f>
        <v>0</v>
      </c>
      <c r="I9" s="76">
        <f>'ea detail'!I9</f>
        <v>0</v>
      </c>
      <c r="J9" s="320"/>
      <c r="K9" s="108"/>
      <c r="L9" s="354">
        <f>'ea detail'!L9</f>
        <v>0</v>
      </c>
      <c r="M9" s="354"/>
      <c r="N9" s="354"/>
      <c r="O9" s="354"/>
      <c r="P9" s="354"/>
      <c r="Q9" s="231">
        <f>SUM(L9:P9)</f>
        <v>0</v>
      </c>
      <c r="R9" s="351">
        <f>'ea detail'!Q9-'teg detail'!Q9</f>
        <v>0</v>
      </c>
      <c r="S9" s="351">
        <f>IF(I9=0,0,Q9/I9*100)</f>
        <v>0</v>
      </c>
    </row>
    <row r="10" spans="1:19" ht="12.75">
      <c r="A10" s="95"/>
      <c r="B10" s="74"/>
      <c r="C10" s="75"/>
      <c r="D10" s="75"/>
      <c r="E10" s="75"/>
      <c r="F10" s="76"/>
      <c r="G10" s="84"/>
      <c r="H10" s="81"/>
      <c r="I10" s="76"/>
      <c r="J10" s="319"/>
      <c r="K10" s="108"/>
      <c r="L10" s="231"/>
      <c r="M10" s="231"/>
      <c r="N10" s="231"/>
      <c r="O10" s="231"/>
      <c r="P10" s="231"/>
      <c r="Q10" s="231"/>
      <c r="R10" s="350"/>
      <c r="S10" s="350"/>
    </row>
    <row r="11" spans="1:19" ht="12.75">
      <c r="A11" s="95"/>
      <c r="B11" s="90" t="s">
        <v>227</v>
      </c>
      <c r="C11" s="90"/>
      <c r="D11" s="91" t="str">
        <f>'ea detail'!D11</f>
        <v>ARENDUS / KÄSIKIRI KOKKU</v>
      </c>
      <c r="E11" s="91"/>
      <c r="F11" s="76"/>
      <c r="G11" s="84"/>
      <c r="H11" s="323"/>
      <c r="I11" s="324">
        <f>SUM(I9:I9)</f>
        <v>0</v>
      </c>
      <c r="J11" s="319"/>
      <c r="K11" s="108"/>
      <c r="L11" s="80">
        <f>SUM(L9:L9)</f>
        <v>0</v>
      </c>
      <c r="M11" s="80">
        <f>SUM(M9:M9)</f>
        <v>0</v>
      </c>
      <c r="N11" s="80">
        <f>SUM(N9:N9)</f>
        <v>0</v>
      </c>
      <c r="O11" s="80">
        <f>SUM(O9:O9)</f>
        <v>0</v>
      </c>
      <c r="P11" s="80">
        <f>SUM(P9:P9)</f>
        <v>0</v>
      </c>
      <c r="Q11" s="352">
        <f>SUM(L11:P11)</f>
        <v>0</v>
      </c>
      <c r="R11" s="353">
        <f>'ea detail'!Q11-'teg detail'!Q11</f>
        <v>0</v>
      </c>
      <c r="S11" s="353">
        <f>IF(I11=0,0,Q11/I11*100)</f>
        <v>0</v>
      </c>
    </row>
    <row r="12" spans="1:19" ht="12.75">
      <c r="A12" s="95"/>
      <c r="B12" s="75"/>
      <c r="C12" s="75"/>
      <c r="D12" s="75"/>
      <c r="E12" s="75"/>
      <c r="F12" s="76"/>
      <c r="G12" s="84"/>
      <c r="H12" s="81"/>
      <c r="I12" s="76"/>
      <c r="J12" s="319"/>
      <c r="K12" s="108"/>
      <c r="L12" s="117"/>
      <c r="M12" s="117"/>
      <c r="N12" s="117"/>
      <c r="O12" s="117"/>
      <c r="P12" s="117"/>
      <c r="Q12" s="231"/>
      <c r="R12" s="350"/>
      <c r="S12" s="350"/>
    </row>
    <row r="13" spans="1:19" ht="12.75">
      <c r="A13" s="311">
        <f>'ea detail'!A13</f>
        <v>2</v>
      </c>
      <c r="B13" s="312" t="s">
        <v>15</v>
      </c>
      <c r="C13" s="312"/>
      <c r="D13" s="313" t="s">
        <v>248</v>
      </c>
      <c r="E13" s="325"/>
      <c r="F13" s="314" t="s">
        <v>144</v>
      </c>
      <c r="G13" s="315" t="s">
        <v>143</v>
      </c>
      <c r="H13" s="316" t="s">
        <v>145</v>
      </c>
      <c r="I13" s="317" t="s">
        <v>146</v>
      </c>
      <c r="J13" s="318" t="s">
        <v>20</v>
      </c>
      <c r="K13" s="108"/>
      <c r="L13" s="394" t="str">
        <f aca="true" t="shared" si="0" ref="L13:Q13">L7</f>
        <v>Arendus</v>
      </c>
      <c r="M13" s="394" t="str">
        <f t="shared" si="0"/>
        <v>daatum</v>
      </c>
      <c r="N13" s="394" t="str">
        <f t="shared" si="0"/>
        <v>daatum</v>
      </c>
      <c r="O13" s="394" t="str">
        <f t="shared" si="0"/>
        <v>daatum</v>
      </c>
      <c r="P13" s="394" t="str">
        <f t="shared" si="0"/>
        <v>daatum</v>
      </c>
      <c r="Q13" s="349" t="str">
        <f t="shared" si="0"/>
        <v>kokku €</v>
      </c>
      <c r="R13" s="349" t="s">
        <v>289</v>
      </c>
      <c r="S13" s="349" t="s">
        <v>10</v>
      </c>
    </row>
    <row r="14" spans="1:19" ht="12.75">
      <c r="A14" s="95"/>
      <c r="B14" s="75"/>
      <c r="C14" s="75"/>
      <c r="D14" s="75"/>
      <c r="E14" s="75"/>
      <c r="F14" s="76"/>
      <c r="G14" s="84"/>
      <c r="H14" s="81"/>
      <c r="I14" s="76"/>
      <c r="J14" s="319"/>
      <c r="K14" s="108"/>
      <c r="L14" s="231"/>
      <c r="M14" s="117"/>
      <c r="N14" s="117"/>
      <c r="O14" s="117"/>
      <c r="P14" s="117"/>
      <c r="Q14" s="231"/>
      <c r="R14" s="350"/>
      <c r="S14" s="350"/>
    </row>
    <row r="15" spans="1:19" ht="12.75">
      <c r="A15" s="95"/>
      <c r="B15" s="96" t="s">
        <v>102</v>
      </c>
      <c r="C15" s="96"/>
      <c r="D15" s="75" t="str">
        <f>'ea detail'!D15</f>
        <v>PRODUTSENT</v>
      </c>
      <c r="E15" s="75"/>
      <c r="F15" s="76">
        <f>'ea detail'!F15</f>
        <v>0</v>
      </c>
      <c r="G15" s="321">
        <f>'ea detail'!G15</f>
        <v>0</v>
      </c>
      <c r="H15" s="93">
        <f>'ea detail'!H15</f>
        <v>0</v>
      </c>
      <c r="I15" s="76">
        <f aca="true" t="shared" si="1" ref="I15:I20">F15*H15</f>
        <v>0</v>
      </c>
      <c r="J15" s="320" t="str">
        <f>'ea detail'!J15</f>
        <v>x</v>
      </c>
      <c r="K15" s="108"/>
      <c r="L15" s="354">
        <f>'ea detail'!L15</f>
        <v>0</v>
      </c>
      <c r="M15" s="304"/>
      <c r="N15" s="304"/>
      <c r="O15" s="304"/>
      <c r="P15" s="304"/>
      <c r="Q15" s="231">
        <f aca="true" t="shared" si="2" ref="Q15:Q20">SUM(L15:P15)</f>
        <v>0</v>
      </c>
      <c r="R15" s="351">
        <f>'ea detail'!Q15-'teg detail'!Q15</f>
        <v>0</v>
      </c>
      <c r="S15" s="351">
        <f aca="true" t="shared" si="3" ref="S15:S20">IF(I15=0,0,Q15/I15*100)</f>
        <v>0</v>
      </c>
    </row>
    <row r="16" spans="1:19" ht="12.75">
      <c r="A16" s="95"/>
      <c r="B16" s="96" t="s">
        <v>103</v>
      </c>
      <c r="C16" s="96"/>
      <c r="D16" s="75" t="str">
        <f>'ea detail'!D16</f>
        <v>KAASPRODUTSENT</v>
      </c>
      <c r="E16" s="75"/>
      <c r="F16" s="76">
        <f>'ea detail'!F16</f>
        <v>0</v>
      </c>
      <c r="G16" s="321">
        <f>'ea detail'!G16</f>
        <v>0</v>
      </c>
      <c r="H16" s="93">
        <f>'ea detail'!H16</f>
        <v>0</v>
      </c>
      <c r="I16" s="76">
        <f t="shared" si="1"/>
        <v>0</v>
      </c>
      <c r="J16" s="320" t="str">
        <f>'ea detail'!J16</f>
        <v>x</v>
      </c>
      <c r="K16" s="108"/>
      <c r="L16" s="354">
        <f>'ea detail'!L16</f>
        <v>0</v>
      </c>
      <c r="M16" s="304"/>
      <c r="N16" s="304"/>
      <c r="O16" s="304"/>
      <c r="P16" s="304"/>
      <c r="Q16" s="231">
        <f t="shared" si="2"/>
        <v>0</v>
      </c>
      <c r="R16" s="351">
        <f>'ea detail'!Q16-'teg detail'!Q16</f>
        <v>0</v>
      </c>
      <c r="S16" s="351">
        <f t="shared" si="3"/>
        <v>0</v>
      </c>
    </row>
    <row r="17" spans="1:19" ht="12.75">
      <c r="A17" s="95"/>
      <c r="B17" s="74" t="s">
        <v>190</v>
      </c>
      <c r="C17" s="74"/>
      <c r="D17" s="75" t="str">
        <f>'ea detail'!D17</f>
        <v>TEGEVPRODUTSENT</v>
      </c>
      <c r="E17" s="75"/>
      <c r="F17" s="76">
        <f>'ea detail'!F17</f>
        <v>0</v>
      </c>
      <c r="G17" s="321">
        <f>'ea detail'!G17</f>
        <v>0</v>
      </c>
      <c r="H17" s="93">
        <f>'ea detail'!H17</f>
        <v>0</v>
      </c>
      <c r="I17" s="76">
        <f t="shared" si="1"/>
        <v>0</v>
      </c>
      <c r="J17" s="320" t="str">
        <f>'ea detail'!J17</f>
        <v>x</v>
      </c>
      <c r="K17" s="108"/>
      <c r="L17" s="354">
        <f>'ea detail'!L17</f>
        <v>0</v>
      </c>
      <c r="M17" s="304"/>
      <c r="N17" s="304"/>
      <c r="O17" s="304"/>
      <c r="P17" s="304"/>
      <c r="Q17" s="231">
        <f t="shared" si="2"/>
        <v>0</v>
      </c>
      <c r="R17" s="351">
        <f>'ea detail'!Q17-'teg detail'!Q17</f>
        <v>0</v>
      </c>
      <c r="S17" s="351">
        <f t="shared" si="3"/>
        <v>0</v>
      </c>
    </row>
    <row r="18" spans="1:19" ht="12.75">
      <c r="A18" s="95"/>
      <c r="B18" s="74" t="s">
        <v>12</v>
      </c>
      <c r="C18" s="74"/>
      <c r="D18" s="75" t="str">
        <f>'ea detail'!D18</f>
        <v>REžISSÖÖR (töö)</v>
      </c>
      <c r="E18" s="75"/>
      <c r="F18" s="76">
        <f>'ea detail'!F18</f>
        <v>0</v>
      </c>
      <c r="G18" s="321">
        <f>'ea detail'!G18</f>
        <v>0</v>
      </c>
      <c r="H18" s="93">
        <f>'ea detail'!H18</f>
        <v>0</v>
      </c>
      <c r="I18" s="76">
        <f t="shared" si="1"/>
        <v>0</v>
      </c>
      <c r="J18" s="320" t="str">
        <f>'ea detail'!J18</f>
        <v>x</v>
      </c>
      <c r="K18" s="218"/>
      <c r="L18" s="354">
        <f>'ea detail'!L18</f>
        <v>0</v>
      </c>
      <c r="M18" s="304"/>
      <c r="N18" s="304"/>
      <c r="O18" s="304"/>
      <c r="P18" s="304"/>
      <c r="Q18" s="231">
        <f t="shared" si="2"/>
        <v>0</v>
      </c>
      <c r="R18" s="351">
        <f>'ea detail'!Q18-'teg detail'!Q18</f>
        <v>0</v>
      </c>
      <c r="S18" s="351">
        <f t="shared" si="3"/>
        <v>0</v>
      </c>
    </row>
    <row r="19" spans="1:19" ht="12.75">
      <c r="A19" s="95"/>
      <c r="B19" s="74"/>
      <c r="C19" s="74"/>
      <c r="D19" s="75" t="str">
        <f>'ea detail'!D19</f>
        <v>REŽISSÖÖR (õigused)</v>
      </c>
      <c r="E19" s="75"/>
      <c r="F19" s="76">
        <f>'ea detail'!F19</f>
        <v>0</v>
      </c>
      <c r="G19" s="321">
        <f>'ea detail'!G19</f>
        <v>0</v>
      </c>
      <c r="H19" s="93">
        <f>'ea detail'!H19</f>
        <v>0</v>
      </c>
      <c r="I19" s="76">
        <f t="shared" si="1"/>
        <v>0</v>
      </c>
      <c r="J19" s="320">
        <f>'ea detail'!J19</f>
        <v>0</v>
      </c>
      <c r="K19" s="218"/>
      <c r="L19" s="354">
        <f>'ea detail'!L19</f>
        <v>0</v>
      </c>
      <c r="M19" s="304"/>
      <c r="N19" s="304"/>
      <c r="O19" s="304"/>
      <c r="P19" s="304"/>
      <c r="Q19" s="231">
        <f t="shared" si="2"/>
        <v>0</v>
      </c>
      <c r="R19" s="351">
        <f>'ea detail'!Q19-'teg detail'!Q19</f>
        <v>0</v>
      </c>
      <c r="S19" s="351">
        <f t="shared" si="3"/>
        <v>0</v>
      </c>
    </row>
    <row r="20" spans="1:19" ht="12.75">
      <c r="A20" s="95"/>
      <c r="B20" s="74" t="s">
        <v>17</v>
      </c>
      <c r="C20" s="74"/>
      <c r="D20" s="75" t="str">
        <f>'ea detail'!D20</f>
        <v>MUUD</v>
      </c>
      <c r="E20" s="75"/>
      <c r="F20" s="76">
        <f>'ea detail'!F20</f>
        <v>0</v>
      </c>
      <c r="G20" s="321">
        <f>'ea detail'!G20</f>
        <v>0</v>
      </c>
      <c r="H20" s="93">
        <f>'ea detail'!H20</f>
        <v>0</v>
      </c>
      <c r="I20" s="76">
        <f t="shared" si="1"/>
        <v>0</v>
      </c>
      <c r="J20" s="320">
        <f>'ea detail'!J20</f>
        <v>0</v>
      </c>
      <c r="K20" s="108"/>
      <c r="L20" s="354">
        <f>'ea detail'!L20</f>
        <v>0</v>
      </c>
      <c r="M20" s="304"/>
      <c r="N20" s="304"/>
      <c r="O20" s="304"/>
      <c r="P20" s="304"/>
      <c r="Q20" s="231">
        <f t="shared" si="2"/>
        <v>0</v>
      </c>
      <c r="R20" s="351">
        <f>'ea detail'!Q20-'teg detail'!Q20</f>
        <v>0</v>
      </c>
      <c r="S20" s="351">
        <f t="shared" si="3"/>
        <v>0</v>
      </c>
    </row>
    <row r="21" spans="1:19" ht="12.75">
      <c r="A21" s="95"/>
      <c r="B21" s="75"/>
      <c r="C21" s="75"/>
      <c r="D21" s="75"/>
      <c r="E21" s="75"/>
      <c r="F21" s="76"/>
      <c r="G21" s="84"/>
      <c r="H21" s="81"/>
      <c r="I21" s="76"/>
      <c r="J21" s="319"/>
      <c r="K21" s="108"/>
      <c r="L21" s="231"/>
      <c r="M21" s="117"/>
      <c r="N21" s="117"/>
      <c r="O21" s="117"/>
      <c r="P21" s="117"/>
      <c r="Q21" s="231"/>
      <c r="R21" s="350"/>
      <c r="S21" s="350"/>
    </row>
    <row r="22" spans="1:19" ht="12.75">
      <c r="A22" s="95"/>
      <c r="B22" s="90" t="s">
        <v>18</v>
      </c>
      <c r="C22" s="90"/>
      <c r="D22" s="91" t="s">
        <v>107</v>
      </c>
      <c r="E22" s="91"/>
      <c r="F22" s="76"/>
      <c r="G22" s="84"/>
      <c r="H22" s="81"/>
      <c r="I22" s="89">
        <f>SUM(I15:I21)</f>
        <v>0</v>
      </c>
      <c r="J22" s="319"/>
      <c r="K22" s="108"/>
      <c r="L22" s="82">
        <f>SUM(L15:L21)</f>
        <v>0</v>
      </c>
      <c r="M22" s="82">
        <f>SUM(M15:M21)</f>
        <v>0</v>
      </c>
      <c r="N22" s="82">
        <f>SUM(N15:N21)</f>
        <v>0</v>
      </c>
      <c r="O22" s="82">
        <f>SUM(O15:O21)</f>
        <v>0</v>
      </c>
      <c r="P22" s="82">
        <f>SUM(P15:P21)</f>
        <v>0</v>
      </c>
      <c r="Q22" s="352">
        <f>SUM(L22:P22)</f>
        <v>0</v>
      </c>
      <c r="R22" s="353">
        <f>'ea detail'!Q22-'teg detail'!Q22</f>
        <v>0</v>
      </c>
      <c r="S22" s="353">
        <f>IF(I22=0,0,Q22/I22*100)</f>
        <v>0</v>
      </c>
    </row>
    <row r="23" spans="1:19" ht="12.75">
      <c r="A23" s="95"/>
      <c r="B23" s="326" t="s">
        <v>243</v>
      </c>
      <c r="C23" s="326"/>
      <c r="D23" s="326" t="s">
        <v>108</v>
      </c>
      <c r="E23" s="74"/>
      <c r="F23" s="76"/>
      <c r="G23" s="84"/>
      <c r="H23" s="81"/>
      <c r="I23" s="76"/>
      <c r="J23" s="319"/>
      <c r="K23" s="108"/>
      <c r="L23" s="117"/>
      <c r="M23" s="117"/>
      <c r="N23" s="117"/>
      <c r="O23" s="117"/>
      <c r="P23" s="117"/>
      <c r="Q23" s="231"/>
      <c r="R23" s="350"/>
      <c r="S23" s="350"/>
    </row>
    <row r="24" spans="1:19" ht="12.75">
      <c r="A24" s="311">
        <f>'ea detail'!A24</f>
        <v>3</v>
      </c>
      <c r="B24" s="59" t="s">
        <v>15</v>
      </c>
      <c r="C24" s="59"/>
      <c r="D24" s="60" t="s">
        <v>269</v>
      </c>
      <c r="E24" s="109"/>
      <c r="F24" s="61" t="s">
        <v>144</v>
      </c>
      <c r="G24" s="62" t="s">
        <v>143</v>
      </c>
      <c r="H24" s="64" t="s">
        <v>145</v>
      </c>
      <c r="I24" s="64" t="s">
        <v>146</v>
      </c>
      <c r="J24" s="65" t="s">
        <v>20</v>
      </c>
      <c r="K24" s="108"/>
      <c r="L24" s="394" t="str">
        <f aca="true" t="shared" si="4" ref="L24:Q24">L7</f>
        <v>Arendus</v>
      </c>
      <c r="M24" s="394" t="str">
        <f t="shared" si="4"/>
        <v>daatum</v>
      </c>
      <c r="N24" s="394" t="str">
        <f t="shared" si="4"/>
        <v>daatum</v>
      </c>
      <c r="O24" s="394" t="str">
        <f t="shared" si="4"/>
        <v>daatum</v>
      </c>
      <c r="P24" s="394" t="str">
        <f t="shared" si="4"/>
        <v>daatum</v>
      </c>
      <c r="Q24" s="349" t="str">
        <f t="shared" si="4"/>
        <v>kokku €</v>
      </c>
      <c r="R24" s="349" t="s">
        <v>289</v>
      </c>
      <c r="S24" s="349" t="s">
        <v>10</v>
      </c>
    </row>
    <row r="25" spans="1:19" ht="12.75">
      <c r="A25" s="68"/>
      <c r="B25" s="83"/>
      <c r="C25" s="83"/>
      <c r="D25" s="83"/>
      <c r="E25" s="77"/>
      <c r="F25" s="70"/>
      <c r="G25" s="71"/>
      <c r="H25" s="76"/>
      <c r="I25" s="70"/>
      <c r="J25" s="72"/>
      <c r="K25" s="108"/>
      <c r="L25" s="231"/>
      <c r="M25" s="117"/>
      <c r="N25" s="117"/>
      <c r="O25" s="117"/>
      <c r="P25" s="117"/>
      <c r="Q25" s="231"/>
      <c r="R25" s="350"/>
      <c r="S25" s="350"/>
    </row>
    <row r="26" spans="1:19" ht="12.75">
      <c r="A26" s="68"/>
      <c r="B26" s="83"/>
      <c r="C26" s="83"/>
      <c r="D26" s="69" t="str">
        <f>'ea detail'!D26</f>
        <v>NÄITLEJAD</v>
      </c>
      <c r="E26" s="222"/>
      <c r="F26" s="76">
        <f>'ea detail'!F26</f>
        <v>0</v>
      </c>
      <c r="G26" s="321">
        <f>'ea detail'!G26</f>
        <v>0</v>
      </c>
      <c r="H26" s="93">
        <f>'ea detail'!H26</f>
        <v>0</v>
      </c>
      <c r="I26" s="76">
        <f>F26*H26</f>
        <v>0</v>
      </c>
      <c r="J26" s="320" t="str">
        <f>'ea detail'!J26</f>
        <v>x</v>
      </c>
      <c r="K26" s="108"/>
      <c r="L26" s="354">
        <f>'ea detail'!L26</f>
        <v>0</v>
      </c>
      <c r="M26" s="304"/>
      <c r="N26" s="304"/>
      <c r="O26" s="304"/>
      <c r="P26" s="304"/>
      <c r="Q26" s="231">
        <f>SUM(L26:P26)</f>
        <v>0</v>
      </c>
      <c r="R26" s="351">
        <f>'ea detail'!Q26-'teg detail'!Q26</f>
        <v>0</v>
      </c>
      <c r="S26" s="351">
        <f>IF(I26=0,0,Q26/I26*100)</f>
        <v>0</v>
      </c>
    </row>
    <row r="27" spans="1:19" ht="12.75">
      <c r="A27" s="68"/>
      <c r="B27" s="83"/>
      <c r="C27" s="83"/>
      <c r="D27" s="69" t="str">
        <f>'ea detail'!D27</f>
        <v>CASTING, AGENTUURITASUD</v>
      </c>
      <c r="E27" s="222"/>
      <c r="F27" s="76">
        <f>'ea detail'!F27</f>
        <v>0</v>
      </c>
      <c r="G27" s="321">
        <f>'ea detail'!G27</f>
        <v>0</v>
      </c>
      <c r="H27" s="93">
        <f>'ea detail'!H27</f>
        <v>0</v>
      </c>
      <c r="I27" s="76">
        <f>F27*H27</f>
        <v>0</v>
      </c>
      <c r="J27" s="320">
        <f>'ea detail'!J27</f>
        <v>0</v>
      </c>
      <c r="K27" s="108"/>
      <c r="L27" s="354">
        <f>'ea detail'!L27</f>
        <v>0</v>
      </c>
      <c r="M27" s="304"/>
      <c r="N27" s="304"/>
      <c r="O27" s="304"/>
      <c r="P27" s="304"/>
      <c r="Q27" s="231">
        <f>SUM(L27:P27)</f>
        <v>0</v>
      </c>
      <c r="R27" s="351">
        <f>'ea detail'!Q27-'teg detail'!Q27</f>
        <v>0</v>
      </c>
      <c r="S27" s="351">
        <f>IF(I27=0,0,Q27/I27*100)</f>
        <v>0</v>
      </c>
    </row>
    <row r="28" spans="1:19" ht="12.75">
      <c r="A28" s="68"/>
      <c r="B28" s="83"/>
      <c r="C28" s="83"/>
      <c r="D28" s="69" t="str">
        <f>'ea detail'!D28</f>
        <v>PROOVISAALI RENT</v>
      </c>
      <c r="E28" s="222"/>
      <c r="F28" s="76">
        <f>'ea detail'!F28</f>
        <v>0</v>
      </c>
      <c r="G28" s="321">
        <f>'ea detail'!G28</f>
        <v>0</v>
      </c>
      <c r="H28" s="93">
        <f>'ea detail'!H28</f>
        <v>0</v>
      </c>
      <c r="I28" s="76">
        <f>F28*H28</f>
        <v>0</v>
      </c>
      <c r="J28" s="320">
        <f>'ea detail'!J28</f>
        <v>0</v>
      </c>
      <c r="K28" s="108"/>
      <c r="L28" s="354">
        <f>'ea detail'!L28</f>
        <v>0</v>
      </c>
      <c r="M28" s="304"/>
      <c r="N28" s="304"/>
      <c r="O28" s="304"/>
      <c r="P28" s="304"/>
      <c r="Q28" s="231">
        <f>SUM(L28:P28)</f>
        <v>0</v>
      </c>
      <c r="R28" s="351">
        <f>'ea detail'!Q28-'teg detail'!Q28</f>
        <v>0</v>
      </c>
      <c r="S28" s="351">
        <f>IF(I28=0,0,Q28/I28*100)</f>
        <v>0</v>
      </c>
    </row>
    <row r="29" spans="1:19" ht="12.75">
      <c r="A29" s="68"/>
      <c r="B29" s="83"/>
      <c r="C29" s="83"/>
      <c r="D29" s="69" t="str">
        <f>'ea detail'!D29</f>
        <v>PROOVITEHNIKA RENT</v>
      </c>
      <c r="E29" s="222"/>
      <c r="F29" s="76">
        <f>'ea detail'!F29</f>
        <v>0</v>
      </c>
      <c r="G29" s="321">
        <f>'ea detail'!G29</f>
        <v>0</v>
      </c>
      <c r="H29" s="93">
        <f>'ea detail'!H29</f>
        <v>0</v>
      </c>
      <c r="I29" s="76">
        <f>F29*H29</f>
        <v>0</v>
      </c>
      <c r="J29" s="320">
        <f>'ea detail'!J29</f>
        <v>0</v>
      </c>
      <c r="K29" s="108"/>
      <c r="L29" s="354">
        <f>'ea detail'!L29</f>
        <v>0</v>
      </c>
      <c r="M29" s="304"/>
      <c r="N29" s="304"/>
      <c r="O29" s="304"/>
      <c r="P29" s="304"/>
      <c r="Q29" s="231">
        <f>SUM(L29:P29)</f>
        <v>0</v>
      </c>
      <c r="R29" s="351">
        <f>'ea detail'!Q29-'teg detail'!Q29</f>
        <v>0</v>
      </c>
      <c r="S29" s="351">
        <f>IF(I29=0,0,Q29/I29*100)</f>
        <v>0</v>
      </c>
    </row>
    <row r="30" spans="1:19" ht="12.75">
      <c r="A30" s="68"/>
      <c r="B30" s="83"/>
      <c r="C30" s="83"/>
      <c r="D30" s="69" t="str">
        <f>'ea detail'!D30</f>
        <v>MUUD KULUD</v>
      </c>
      <c r="E30" s="222"/>
      <c r="F30" s="76">
        <f>'ea detail'!F30</f>
        <v>0</v>
      </c>
      <c r="G30" s="321">
        <f>'ea detail'!G30</f>
        <v>0</v>
      </c>
      <c r="H30" s="93">
        <f>'ea detail'!H30</f>
        <v>0</v>
      </c>
      <c r="I30" s="76">
        <f>F30*H30</f>
        <v>0</v>
      </c>
      <c r="J30" s="320">
        <f>'ea detail'!J30</f>
        <v>0</v>
      </c>
      <c r="K30" s="108"/>
      <c r="L30" s="354">
        <f>'ea detail'!L30</f>
        <v>0</v>
      </c>
      <c r="M30" s="304"/>
      <c r="N30" s="304"/>
      <c r="O30" s="304"/>
      <c r="P30" s="304"/>
      <c r="Q30" s="231">
        <f>SUM(L30:P30)</f>
        <v>0</v>
      </c>
      <c r="R30" s="351">
        <f>'ea detail'!Q30-'teg detail'!Q30</f>
        <v>0</v>
      </c>
      <c r="S30" s="351">
        <f>IF(I30=0,0,Q30/I30*100)</f>
        <v>0</v>
      </c>
    </row>
    <row r="31" spans="1:19" ht="12.75">
      <c r="A31" s="68"/>
      <c r="B31" s="83"/>
      <c r="C31" s="83"/>
      <c r="D31" s="83"/>
      <c r="E31" s="77"/>
      <c r="F31" s="76"/>
      <c r="G31" s="321"/>
      <c r="H31" s="93"/>
      <c r="I31" s="76"/>
      <c r="J31" s="320"/>
      <c r="K31" s="108"/>
      <c r="L31" s="231"/>
      <c r="M31" s="117"/>
      <c r="N31" s="117"/>
      <c r="O31" s="117"/>
      <c r="P31" s="117"/>
      <c r="Q31" s="231"/>
      <c r="R31" s="350"/>
      <c r="S31" s="350"/>
    </row>
    <row r="32" spans="1:19" ht="12.75">
      <c r="A32" s="68"/>
      <c r="B32" s="83"/>
      <c r="C32" s="83"/>
      <c r="D32" s="79" t="s">
        <v>271</v>
      </c>
      <c r="E32" s="77"/>
      <c r="F32" s="76"/>
      <c r="G32" s="321"/>
      <c r="H32" s="93"/>
      <c r="I32" s="390">
        <f>SUM(I26:I31)</f>
        <v>0</v>
      </c>
      <c r="J32" s="320">
        <f>'ea detail'!J32</f>
        <v>0</v>
      </c>
      <c r="K32" s="108"/>
      <c r="L32" s="82">
        <f>SUM(L26:L31)</f>
        <v>0</v>
      </c>
      <c r="M32" s="82">
        <f>SUM(M26:M31)</f>
        <v>0</v>
      </c>
      <c r="N32" s="82">
        <f>SUM(N26:N31)</f>
        <v>0</v>
      </c>
      <c r="O32" s="82">
        <f>SUM(O26:O31)</f>
        <v>0</v>
      </c>
      <c r="P32" s="82">
        <f>SUM(P26:P31)</f>
        <v>0</v>
      </c>
      <c r="Q32" s="352">
        <f>SUM(L32:P32)</f>
        <v>0</v>
      </c>
      <c r="R32" s="353">
        <f>'ea detail'!Q32-'teg detail'!Q32</f>
        <v>0</v>
      </c>
      <c r="S32" s="353">
        <f>IF(I32=0,0,Q32/I32*100)</f>
        <v>0</v>
      </c>
    </row>
    <row r="33" spans="1:19" ht="12.75">
      <c r="A33" s="68"/>
      <c r="B33" s="77"/>
      <c r="C33" s="77"/>
      <c r="D33" s="83" t="s">
        <v>108</v>
      </c>
      <c r="E33" s="69"/>
      <c r="F33" s="70"/>
      <c r="G33" s="71"/>
      <c r="H33" s="70"/>
      <c r="I33" s="70"/>
      <c r="J33" s="72"/>
      <c r="K33" s="108"/>
      <c r="L33" s="117"/>
      <c r="M33" s="117"/>
      <c r="N33" s="117"/>
      <c r="O33" s="117"/>
      <c r="P33" s="117"/>
      <c r="Q33" s="231"/>
      <c r="R33" s="350"/>
      <c r="S33" s="350"/>
    </row>
    <row r="34" spans="1:19" ht="12.75">
      <c r="A34" s="311">
        <f>'ea detail'!A34</f>
        <v>4</v>
      </c>
      <c r="B34" s="312" t="s">
        <v>19</v>
      </c>
      <c r="C34" s="312"/>
      <c r="D34" s="313" t="s">
        <v>178</v>
      </c>
      <c r="E34" s="327"/>
      <c r="F34" s="314" t="s">
        <v>144</v>
      </c>
      <c r="G34" s="315" t="s">
        <v>143</v>
      </c>
      <c r="H34" s="316" t="s">
        <v>145</v>
      </c>
      <c r="I34" s="317" t="s">
        <v>146</v>
      </c>
      <c r="J34" s="318" t="s">
        <v>20</v>
      </c>
      <c r="K34" s="108"/>
      <c r="L34" s="394" t="str">
        <f aca="true" t="shared" si="5" ref="L34:Q34">L7</f>
        <v>Arendus</v>
      </c>
      <c r="M34" s="394" t="str">
        <f t="shared" si="5"/>
        <v>daatum</v>
      </c>
      <c r="N34" s="394" t="str">
        <f t="shared" si="5"/>
        <v>daatum</v>
      </c>
      <c r="O34" s="394" t="str">
        <f t="shared" si="5"/>
        <v>daatum</v>
      </c>
      <c r="P34" s="394" t="str">
        <f t="shared" si="5"/>
        <v>daatum</v>
      </c>
      <c r="Q34" s="349" t="str">
        <f t="shared" si="5"/>
        <v>kokku €</v>
      </c>
      <c r="R34" s="349" t="s">
        <v>289</v>
      </c>
      <c r="S34" s="349" t="s">
        <v>10</v>
      </c>
    </row>
    <row r="35" spans="1:19" ht="12.75">
      <c r="A35" s="95"/>
      <c r="B35" s="75"/>
      <c r="C35" s="75"/>
      <c r="D35" s="75"/>
      <c r="E35" s="75"/>
      <c r="F35" s="76"/>
      <c r="G35" s="84"/>
      <c r="H35" s="81"/>
      <c r="I35" s="76"/>
      <c r="J35" s="319"/>
      <c r="K35" s="108"/>
      <c r="L35" s="117"/>
      <c r="M35" s="117"/>
      <c r="N35" s="117"/>
      <c r="O35" s="117"/>
      <c r="P35" s="117"/>
      <c r="Q35" s="231"/>
      <c r="R35" s="350"/>
      <c r="S35" s="350"/>
    </row>
    <row r="36" spans="1:19" ht="12.75">
      <c r="A36" s="95"/>
      <c r="B36" s="74" t="s">
        <v>192</v>
      </c>
      <c r="C36" s="74"/>
      <c r="D36" s="75" t="str">
        <f>'ea detail'!D36</f>
        <v> TOOTMISJUHT</v>
      </c>
      <c r="E36" s="75"/>
      <c r="F36" s="76">
        <f>'ea detail'!F36</f>
        <v>0</v>
      </c>
      <c r="G36" s="321">
        <f>'ea detail'!G36</f>
        <v>0</v>
      </c>
      <c r="H36" s="93">
        <f>'ea detail'!H36</f>
        <v>0</v>
      </c>
      <c r="I36" s="76">
        <f>F36*H36</f>
        <v>0</v>
      </c>
      <c r="J36" s="320" t="str">
        <f>'ea detail'!J36</f>
        <v>x</v>
      </c>
      <c r="K36" s="108"/>
      <c r="L36" s="354">
        <f>'ea detail'!L36</f>
        <v>0</v>
      </c>
      <c r="M36" s="304"/>
      <c r="N36" s="304"/>
      <c r="O36" s="304"/>
      <c r="P36" s="304"/>
      <c r="Q36" s="231">
        <f>SUM(L36:P36)</f>
        <v>0</v>
      </c>
      <c r="R36" s="351">
        <f>'ea detail'!Q36-'teg detail'!Q36</f>
        <v>0</v>
      </c>
      <c r="S36" s="351">
        <f>IF(I36=0,0,Q36/I36*100)</f>
        <v>0</v>
      </c>
    </row>
    <row r="37" spans="1:19" ht="12.75">
      <c r="A37" s="95"/>
      <c r="B37" s="74" t="s">
        <v>21</v>
      </c>
      <c r="C37" s="74"/>
      <c r="D37" s="75" t="str">
        <f>'ea detail'!D37</f>
        <v>TOOTMISASSISTENT</v>
      </c>
      <c r="E37" s="75"/>
      <c r="F37" s="76">
        <f>'ea detail'!F37</f>
        <v>0</v>
      </c>
      <c r="G37" s="321">
        <f>'ea detail'!G37</f>
        <v>0</v>
      </c>
      <c r="H37" s="93">
        <f>'ea detail'!H37</f>
        <v>0</v>
      </c>
      <c r="I37" s="76">
        <f aca="true" t="shared" si="6" ref="I37:I49">F37*H37</f>
        <v>0</v>
      </c>
      <c r="J37" s="320" t="str">
        <f>'ea detail'!J37</f>
        <v>x</v>
      </c>
      <c r="K37" s="108"/>
      <c r="L37" s="354">
        <f>'ea detail'!L37</f>
        <v>0</v>
      </c>
      <c r="M37" s="304"/>
      <c r="N37" s="304"/>
      <c r="O37" s="304"/>
      <c r="P37" s="304"/>
      <c r="Q37" s="231">
        <f aca="true" t="shared" si="7" ref="Q37:Q49">SUM(L37:P37)</f>
        <v>0</v>
      </c>
      <c r="R37" s="351">
        <f>'ea detail'!Q37-'teg detail'!Q37</f>
        <v>0</v>
      </c>
      <c r="S37" s="351">
        <f aca="true" t="shared" si="8" ref="S37:S49">IF(I37=0,0,Q37/I37*100)</f>
        <v>0</v>
      </c>
    </row>
    <row r="38" spans="1:19" ht="12.75">
      <c r="A38" s="95"/>
      <c r="B38" s="74"/>
      <c r="C38" s="74"/>
      <c r="D38" s="75" t="str">
        <f>'ea detail'!D38</f>
        <v>RAAMATUPIDAJA</v>
      </c>
      <c r="E38" s="75"/>
      <c r="F38" s="76">
        <f>'ea detail'!F38</f>
        <v>0</v>
      </c>
      <c r="G38" s="321">
        <f>'ea detail'!G38</f>
        <v>0</v>
      </c>
      <c r="H38" s="93">
        <f>'ea detail'!H38</f>
        <v>0</v>
      </c>
      <c r="I38" s="76">
        <f t="shared" si="6"/>
        <v>0</v>
      </c>
      <c r="J38" s="320" t="str">
        <f>'ea detail'!J38</f>
        <v>x</v>
      </c>
      <c r="K38" s="108"/>
      <c r="L38" s="354">
        <f>'ea detail'!L38</f>
        <v>0</v>
      </c>
      <c r="M38" s="304"/>
      <c r="N38" s="304"/>
      <c r="O38" s="304"/>
      <c r="P38" s="304"/>
      <c r="Q38" s="231">
        <f t="shared" si="7"/>
        <v>0</v>
      </c>
      <c r="R38" s="351">
        <f>'ea detail'!Q38-'teg detail'!Q38</f>
        <v>0</v>
      </c>
      <c r="S38" s="351">
        <f t="shared" si="8"/>
        <v>0</v>
      </c>
    </row>
    <row r="39" spans="1:19" ht="12.75">
      <c r="A39" s="95"/>
      <c r="B39" s="74"/>
      <c r="C39" s="74"/>
      <c r="D39" s="75" t="str">
        <f>'ea detail'!D39</f>
        <v>REŽISSÖÖRI ASSISTENT</v>
      </c>
      <c r="E39" s="75"/>
      <c r="F39" s="76">
        <f>'ea detail'!F39</f>
        <v>0</v>
      </c>
      <c r="G39" s="321">
        <f>'ea detail'!G39</f>
        <v>0</v>
      </c>
      <c r="H39" s="93">
        <f>'ea detail'!H39</f>
        <v>0</v>
      </c>
      <c r="I39" s="76">
        <f t="shared" si="6"/>
        <v>0</v>
      </c>
      <c r="J39" s="320" t="str">
        <f>'ea detail'!J39</f>
        <v>x</v>
      </c>
      <c r="K39" s="108"/>
      <c r="L39" s="354">
        <f>'ea detail'!L39</f>
        <v>0</v>
      </c>
      <c r="M39" s="304"/>
      <c r="N39" s="304"/>
      <c r="O39" s="304"/>
      <c r="P39" s="304"/>
      <c r="Q39" s="231">
        <f t="shared" si="7"/>
        <v>0</v>
      </c>
      <c r="R39" s="351">
        <f>'ea detail'!Q39-'teg detail'!Q39</f>
        <v>0</v>
      </c>
      <c r="S39" s="351">
        <f t="shared" si="8"/>
        <v>0</v>
      </c>
    </row>
    <row r="40" spans="1:19" ht="12.75">
      <c r="A40" s="95"/>
      <c r="B40" s="74"/>
      <c r="C40" s="74"/>
      <c r="D40" s="75" t="str">
        <f>'ea detail'!D40</f>
        <v>OPERAATOR (DoP)</v>
      </c>
      <c r="E40" s="75"/>
      <c r="F40" s="76">
        <f>'ea detail'!F40</f>
        <v>0</v>
      </c>
      <c r="G40" s="321">
        <f>'ea detail'!G40</f>
        <v>0</v>
      </c>
      <c r="H40" s="93">
        <f>'ea detail'!H40</f>
        <v>0</v>
      </c>
      <c r="I40" s="76">
        <f t="shared" si="6"/>
        <v>0</v>
      </c>
      <c r="J40" s="320" t="str">
        <f>'ea detail'!J40</f>
        <v>x</v>
      </c>
      <c r="K40" s="108"/>
      <c r="L40" s="354">
        <f>'ea detail'!L40</f>
        <v>0</v>
      </c>
      <c r="M40" s="304"/>
      <c r="N40" s="304"/>
      <c r="O40" s="304"/>
      <c r="P40" s="304"/>
      <c r="Q40" s="231">
        <f t="shared" si="7"/>
        <v>0</v>
      </c>
      <c r="R40" s="351">
        <f>'ea detail'!Q40-'teg detail'!Q40</f>
        <v>0</v>
      </c>
      <c r="S40" s="351">
        <f t="shared" si="8"/>
        <v>0</v>
      </c>
    </row>
    <row r="41" spans="1:19" ht="12.75">
      <c r="A41" s="95"/>
      <c r="B41" s="74"/>
      <c r="C41" s="74"/>
      <c r="D41" s="75" t="str">
        <f>'ea detail'!D41</f>
        <v>OPERAATORI ASSISTENT</v>
      </c>
      <c r="E41" s="75"/>
      <c r="F41" s="76">
        <f>'ea detail'!F41</f>
        <v>0</v>
      </c>
      <c r="G41" s="321">
        <f>'ea detail'!G41</f>
        <v>0</v>
      </c>
      <c r="H41" s="93">
        <f>'ea detail'!H41</f>
        <v>0</v>
      </c>
      <c r="I41" s="76">
        <f t="shared" si="6"/>
        <v>0</v>
      </c>
      <c r="J41" s="320" t="str">
        <f>'ea detail'!J41</f>
        <v>x</v>
      </c>
      <c r="K41" s="108"/>
      <c r="L41" s="354">
        <f>'ea detail'!L41</f>
        <v>0</v>
      </c>
      <c r="M41" s="304"/>
      <c r="N41" s="304"/>
      <c r="O41" s="304"/>
      <c r="P41" s="304"/>
      <c r="Q41" s="231">
        <f t="shared" si="7"/>
        <v>0</v>
      </c>
      <c r="R41" s="351">
        <f>'ea detail'!Q41-'teg detail'!Q41</f>
        <v>0</v>
      </c>
      <c r="S41" s="351">
        <f t="shared" si="8"/>
        <v>0</v>
      </c>
    </row>
    <row r="42" spans="1:19" ht="12.75">
      <c r="A42" s="95"/>
      <c r="B42" s="74"/>
      <c r="C42" s="74"/>
      <c r="D42" s="75" t="str">
        <f>'ea detail'!D42</f>
        <v>FOTOGRAAF</v>
      </c>
      <c r="E42" s="75"/>
      <c r="F42" s="76">
        <f>'ea detail'!F42</f>
        <v>0</v>
      </c>
      <c r="G42" s="321">
        <f>'ea detail'!G42</f>
        <v>0</v>
      </c>
      <c r="H42" s="93">
        <f>'ea detail'!H42</f>
        <v>0</v>
      </c>
      <c r="I42" s="76">
        <f t="shared" si="6"/>
        <v>0</v>
      </c>
      <c r="J42" s="320" t="str">
        <f>'ea detail'!J42</f>
        <v>x</v>
      </c>
      <c r="K42" s="108"/>
      <c r="L42" s="354">
        <f>'ea detail'!L42</f>
        <v>0</v>
      </c>
      <c r="M42" s="304"/>
      <c r="N42" s="304"/>
      <c r="O42" s="304"/>
      <c r="P42" s="304"/>
      <c r="Q42" s="231">
        <f t="shared" si="7"/>
        <v>0</v>
      </c>
      <c r="R42" s="351">
        <f>'ea detail'!Q42-'teg detail'!Q42</f>
        <v>0</v>
      </c>
      <c r="S42" s="351">
        <f t="shared" si="8"/>
        <v>0</v>
      </c>
    </row>
    <row r="43" spans="1:19" ht="12.75">
      <c r="A43" s="95"/>
      <c r="B43" s="74"/>
      <c r="C43" s="74"/>
      <c r="D43" s="75" t="str">
        <f>'ea detail'!D43</f>
        <v>GRIP</v>
      </c>
      <c r="E43" s="75"/>
      <c r="F43" s="76">
        <f>'ea detail'!F43</f>
        <v>0</v>
      </c>
      <c r="G43" s="321">
        <f>'ea detail'!G43</f>
        <v>0</v>
      </c>
      <c r="H43" s="93">
        <f>'ea detail'!H43</f>
        <v>0</v>
      </c>
      <c r="I43" s="76">
        <f t="shared" si="6"/>
        <v>0</v>
      </c>
      <c r="J43" s="320" t="str">
        <f>'ea detail'!J43</f>
        <v>x</v>
      </c>
      <c r="K43" s="108"/>
      <c r="L43" s="354">
        <f>'ea detail'!L43</f>
        <v>0</v>
      </c>
      <c r="M43" s="304"/>
      <c r="N43" s="304"/>
      <c r="O43" s="304"/>
      <c r="P43" s="304"/>
      <c r="Q43" s="231">
        <f t="shared" si="7"/>
        <v>0</v>
      </c>
      <c r="R43" s="351">
        <f>'ea detail'!Q43-'teg detail'!Q43</f>
        <v>0</v>
      </c>
      <c r="S43" s="351">
        <f t="shared" si="8"/>
        <v>0</v>
      </c>
    </row>
    <row r="44" spans="1:19" ht="12.75">
      <c r="A44" s="95"/>
      <c r="B44" s="74"/>
      <c r="C44" s="74"/>
      <c r="D44" s="75" t="str">
        <f>'ea detail'!D44</f>
        <v>HELIOPERAATOR</v>
      </c>
      <c r="E44" s="75"/>
      <c r="F44" s="76">
        <f>'ea detail'!F44</f>
        <v>0</v>
      </c>
      <c r="G44" s="321">
        <f>'ea detail'!G44</f>
        <v>0</v>
      </c>
      <c r="H44" s="93">
        <f>'ea detail'!H44</f>
        <v>0</v>
      </c>
      <c r="I44" s="76">
        <f t="shared" si="6"/>
        <v>0</v>
      </c>
      <c r="J44" s="320" t="str">
        <f>'ea detail'!J44</f>
        <v>x</v>
      </c>
      <c r="K44" s="108"/>
      <c r="L44" s="354">
        <f>'ea detail'!L44</f>
        <v>0</v>
      </c>
      <c r="M44" s="304"/>
      <c r="N44" s="304"/>
      <c r="O44" s="304"/>
      <c r="P44" s="304"/>
      <c r="Q44" s="231">
        <f t="shared" si="7"/>
        <v>0</v>
      </c>
      <c r="R44" s="351">
        <f>'ea detail'!Q44-'teg detail'!Q44</f>
        <v>0</v>
      </c>
      <c r="S44" s="351">
        <f t="shared" si="8"/>
        <v>0</v>
      </c>
    </row>
    <row r="45" spans="1:19" ht="12.75">
      <c r="A45" s="95"/>
      <c r="B45" s="74"/>
      <c r="C45" s="74"/>
      <c r="D45" s="75" t="str">
        <f>'ea detail'!D45</f>
        <v>POOMIMEES</v>
      </c>
      <c r="E45" s="75"/>
      <c r="F45" s="76">
        <f>'ea detail'!F45</f>
        <v>0</v>
      </c>
      <c r="G45" s="321">
        <f>'ea detail'!G45</f>
        <v>0</v>
      </c>
      <c r="H45" s="93">
        <f>'ea detail'!H45</f>
        <v>0</v>
      </c>
      <c r="I45" s="76">
        <f t="shared" si="6"/>
        <v>0</v>
      </c>
      <c r="J45" s="320" t="str">
        <f>'ea detail'!J45</f>
        <v>x</v>
      </c>
      <c r="K45" s="108"/>
      <c r="L45" s="354">
        <f>'ea detail'!L45</f>
        <v>0</v>
      </c>
      <c r="M45" s="304"/>
      <c r="N45" s="304"/>
      <c r="O45" s="304"/>
      <c r="P45" s="304"/>
      <c r="Q45" s="231">
        <f t="shared" si="7"/>
        <v>0</v>
      </c>
      <c r="R45" s="351">
        <f>'ea detail'!Q45-'teg detail'!Q45</f>
        <v>0</v>
      </c>
      <c r="S45" s="351">
        <f t="shared" si="8"/>
        <v>0</v>
      </c>
    </row>
    <row r="46" spans="1:19" ht="12.75">
      <c r="A46" s="95"/>
      <c r="B46" s="74"/>
      <c r="C46" s="74"/>
      <c r="D46" s="75" t="str">
        <f>'ea detail'!D46</f>
        <v>VALGUSMEISTER</v>
      </c>
      <c r="E46" s="75"/>
      <c r="F46" s="76">
        <f>'ea detail'!F46</f>
        <v>0</v>
      </c>
      <c r="G46" s="321">
        <f>'ea detail'!G46</f>
        <v>0</v>
      </c>
      <c r="H46" s="93">
        <f>'ea detail'!H46</f>
        <v>0</v>
      </c>
      <c r="I46" s="76">
        <f t="shared" si="6"/>
        <v>0</v>
      </c>
      <c r="J46" s="320" t="str">
        <f>'ea detail'!J46</f>
        <v>x</v>
      </c>
      <c r="K46" s="108"/>
      <c r="L46" s="354">
        <f>'ea detail'!L46</f>
        <v>0</v>
      </c>
      <c r="M46" s="304"/>
      <c r="N46" s="304"/>
      <c r="O46" s="304"/>
      <c r="P46" s="304"/>
      <c r="Q46" s="231">
        <f t="shared" si="7"/>
        <v>0</v>
      </c>
      <c r="R46" s="351">
        <f>'ea detail'!Q46-'teg detail'!Q46</f>
        <v>0</v>
      </c>
      <c r="S46" s="351">
        <f t="shared" si="8"/>
        <v>0</v>
      </c>
    </row>
    <row r="47" spans="1:19" ht="12.75">
      <c r="A47" s="95"/>
      <c r="B47" s="74"/>
      <c r="C47" s="74"/>
      <c r="D47" s="75" t="str">
        <f>'ea detail'!D47</f>
        <v>VALGUSTAJA</v>
      </c>
      <c r="E47" s="75"/>
      <c r="F47" s="76">
        <f>'ea detail'!F47</f>
        <v>0</v>
      </c>
      <c r="G47" s="321">
        <f>'ea detail'!G47</f>
        <v>0</v>
      </c>
      <c r="H47" s="93">
        <f>'ea detail'!H47</f>
        <v>0</v>
      </c>
      <c r="I47" s="76">
        <f t="shared" si="6"/>
        <v>0</v>
      </c>
      <c r="J47" s="320" t="str">
        <f>'ea detail'!J47</f>
        <v>x</v>
      </c>
      <c r="K47" s="108"/>
      <c r="L47" s="354">
        <f>'ea detail'!L47</f>
        <v>0</v>
      </c>
      <c r="M47" s="304"/>
      <c r="N47" s="304"/>
      <c r="O47" s="304"/>
      <c r="P47" s="304"/>
      <c r="Q47" s="231">
        <f t="shared" si="7"/>
        <v>0</v>
      </c>
      <c r="R47" s="351">
        <f>'ea detail'!Q47-'teg detail'!Q47</f>
        <v>0</v>
      </c>
      <c r="S47" s="351">
        <f t="shared" si="8"/>
        <v>0</v>
      </c>
    </row>
    <row r="48" spans="1:19" ht="12.75">
      <c r="A48" s="95"/>
      <c r="B48" s="74" t="s">
        <v>23</v>
      </c>
      <c r="C48" s="74"/>
      <c r="D48" s="75">
        <f>'ea detail'!D48</f>
        <v>0</v>
      </c>
      <c r="E48" s="75"/>
      <c r="F48" s="76">
        <f>'ea detail'!F48</f>
        <v>0</v>
      </c>
      <c r="G48" s="321">
        <f>'ea detail'!G48</f>
        <v>0</v>
      </c>
      <c r="H48" s="93">
        <f>'ea detail'!H48</f>
        <v>0</v>
      </c>
      <c r="I48" s="76">
        <f t="shared" si="6"/>
        <v>0</v>
      </c>
      <c r="J48" s="320" t="str">
        <f>'ea detail'!J48</f>
        <v>x</v>
      </c>
      <c r="K48" s="108"/>
      <c r="L48" s="354">
        <f>'ea detail'!L48</f>
        <v>0</v>
      </c>
      <c r="M48" s="304"/>
      <c r="N48" s="304"/>
      <c r="O48" s="304"/>
      <c r="P48" s="304"/>
      <c r="Q48" s="231">
        <f t="shared" si="7"/>
        <v>0</v>
      </c>
      <c r="R48" s="351">
        <f>'ea detail'!Q48-'teg detail'!Q48</f>
        <v>0</v>
      </c>
      <c r="S48" s="351">
        <f t="shared" si="8"/>
        <v>0</v>
      </c>
    </row>
    <row r="49" spans="1:19" ht="12.75">
      <c r="A49" s="95"/>
      <c r="B49" s="74" t="s">
        <v>194</v>
      </c>
      <c r="C49" s="74"/>
      <c r="D49" s="75" t="str">
        <f>'ea detail'!D49</f>
        <v>MUU TEHNILINE KOOSSEIS</v>
      </c>
      <c r="E49" s="75"/>
      <c r="F49" s="76">
        <f>'ea detail'!F49</f>
        <v>0</v>
      </c>
      <c r="G49" s="321">
        <f>'ea detail'!G49</f>
        <v>0</v>
      </c>
      <c r="H49" s="93">
        <f>'ea detail'!H49</f>
        <v>0</v>
      </c>
      <c r="I49" s="76">
        <f t="shared" si="6"/>
        <v>0</v>
      </c>
      <c r="J49" s="320" t="str">
        <f>'ea detail'!J49</f>
        <v>x</v>
      </c>
      <c r="K49" s="108"/>
      <c r="L49" s="354">
        <f>'ea detail'!L49</f>
        <v>0</v>
      </c>
      <c r="M49" s="304"/>
      <c r="N49" s="304"/>
      <c r="O49" s="304"/>
      <c r="P49" s="304"/>
      <c r="Q49" s="231">
        <f t="shared" si="7"/>
        <v>0</v>
      </c>
      <c r="R49" s="351">
        <f>'ea detail'!Q49-'teg detail'!Q49</f>
        <v>0</v>
      </c>
      <c r="S49" s="351">
        <f t="shared" si="8"/>
        <v>0</v>
      </c>
    </row>
    <row r="50" spans="1:19" ht="12.75">
      <c r="A50" s="95"/>
      <c r="B50" s="75"/>
      <c r="C50" s="75"/>
      <c r="D50" s="75"/>
      <c r="E50" s="75"/>
      <c r="F50" s="76"/>
      <c r="G50" s="84"/>
      <c r="H50" s="81"/>
      <c r="I50" s="76"/>
      <c r="J50" s="319"/>
      <c r="K50" s="108"/>
      <c r="L50" s="117"/>
      <c r="M50" s="117"/>
      <c r="N50" s="117"/>
      <c r="O50" s="117"/>
      <c r="P50" s="117"/>
      <c r="Q50" s="231"/>
      <c r="R50" s="350"/>
      <c r="S50" s="350"/>
    </row>
    <row r="51" spans="1:19" ht="12.75">
      <c r="A51" s="95"/>
      <c r="B51" s="90" t="s">
        <v>25</v>
      </c>
      <c r="C51" s="90"/>
      <c r="D51" s="91" t="s">
        <v>197</v>
      </c>
      <c r="E51" s="91"/>
      <c r="F51" s="76"/>
      <c r="G51" s="84"/>
      <c r="H51" s="81"/>
      <c r="I51" s="89">
        <f>SUM(I36:I50)</f>
        <v>0</v>
      </c>
      <c r="J51" s="319"/>
      <c r="K51" s="108"/>
      <c r="L51" s="82">
        <f>SUM(L36:L50)</f>
        <v>0</v>
      </c>
      <c r="M51" s="82">
        <f>SUM(M36:M50)</f>
        <v>0</v>
      </c>
      <c r="N51" s="82">
        <f>SUM(N36:N50)</f>
        <v>0</v>
      </c>
      <c r="O51" s="82">
        <f>SUM(O36:O50)</f>
        <v>0</v>
      </c>
      <c r="P51" s="82">
        <f>SUM(P36:P50)</f>
        <v>0</v>
      </c>
      <c r="Q51" s="352">
        <f>SUM(L51:P51)</f>
        <v>0</v>
      </c>
      <c r="R51" s="353">
        <f>'ea detail'!Q51-'teg detail'!Q51</f>
        <v>0</v>
      </c>
      <c r="S51" s="353">
        <f>IF(I51=0,0,Q51/I51*100)</f>
        <v>0</v>
      </c>
    </row>
    <row r="52" spans="1:19" ht="12.75">
      <c r="A52" s="95"/>
      <c r="B52" s="326" t="s">
        <v>26</v>
      </c>
      <c r="C52" s="326"/>
      <c r="D52" s="326" t="s">
        <v>108</v>
      </c>
      <c r="E52" s="74"/>
      <c r="F52" s="76"/>
      <c r="G52" s="84"/>
      <c r="H52" s="81"/>
      <c r="I52" s="76"/>
      <c r="J52" s="319"/>
      <c r="K52" s="108"/>
      <c r="L52" s="117"/>
      <c r="M52" s="117"/>
      <c r="N52" s="117"/>
      <c r="O52" s="117"/>
      <c r="P52" s="117"/>
      <c r="Q52" s="231"/>
      <c r="R52" s="350"/>
      <c r="S52" s="350"/>
    </row>
    <row r="53" spans="1:19" ht="12.75">
      <c r="A53" s="95"/>
      <c r="B53" s="74"/>
      <c r="C53" s="74"/>
      <c r="D53" s="75"/>
      <c r="E53" s="75"/>
      <c r="F53" s="76"/>
      <c r="G53" s="84"/>
      <c r="H53" s="81"/>
      <c r="I53" s="76"/>
      <c r="J53" s="319"/>
      <c r="K53" s="108"/>
      <c r="L53" s="117"/>
      <c r="M53" s="117"/>
      <c r="N53" s="117"/>
      <c r="O53" s="117"/>
      <c r="P53" s="117"/>
      <c r="Q53" s="231"/>
      <c r="R53" s="350"/>
      <c r="S53" s="350"/>
    </row>
    <row r="54" spans="1:19" ht="12.75">
      <c r="A54" s="311">
        <f>'ea detail'!A54</f>
        <v>5</v>
      </c>
      <c r="B54" s="312" t="s">
        <v>0</v>
      </c>
      <c r="C54" s="312"/>
      <c r="D54" s="313" t="s">
        <v>179</v>
      </c>
      <c r="E54" s="327"/>
      <c r="F54" s="314" t="s">
        <v>144</v>
      </c>
      <c r="G54" s="315" t="s">
        <v>143</v>
      </c>
      <c r="H54" s="316" t="s">
        <v>145</v>
      </c>
      <c r="I54" s="317" t="s">
        <v>146</v>
      </c>
      <c r="J54" s="318" t="s">
        <v>20</v>
      </c>
      <c r="K54" s="108"/>
      <c r="L54" s="394" t="str">
        <f aca="true" t="shared" si="9" ref="L54:Q54">L7</f>
        <v>Arendus</v>
      </c>
      <c r="M54" s="394" t="str">
        <f t="shared" si="9"/>
        <v>daatum</v>
      </c>
      <c r="N54" s="394" t="str">
        <f t="shared" si="9"/>
        <v>daatum</v>
      </c>
      <c r="O54" s="394" t="str">
        <f t="shared" si="9"/>
        <v>daatum</v>
      </c>
      <c r="P54" s="394" t="str">
        <f t="shared" si="9"/>
        <v>daatum</v>
      </c>
      <c r="Q54" s="349" t="str">
        <f t="shared" si="9"/>
        <v>kokku €</v>
      </c>
      <c r="R54" s="349" t="s">
        <v>289</v>
      </c>
      <c r="S54" s="349" t="s">
        <v>10</v>
      </c>
    </row>
    <row r="55" spans="1:19" ht="12.75">
      <c r="A55" s="95"/>
      <c r="B55" s="326" t="s">
        <v>27</v>
      </c>
      <c r="C55" s="326"/>
      <c r="D55" s="326" t="s">
        <v>113</v>
      </c>
      <c r="E55" s="74"/>
      <c r="F55" s="76"/>
      <c r="G55" s="84"/>
      <c r="H55" s="81"/>
      <c r="I55" s="76"/>
      <c r="J55" s="319"/>
      <c r="K55" s="108"/>
      <c r="L55" s="231"/>
      <c r="M55" s="117"/>
      <c r="N55" s="117"/>
      <c r="O55" s="117"/>
      <c r="P55" s="117"/>
      <c r="Q55" s="231"/>
      <c r="R55" s="350"/>
      <c r="S55" s="350"/>
    </row>
    <row r="56" spans="1:19" ht="12.75">
      <c r="A56" s="95"/>
      <c r="B56" s="74"/>
      <c r="C56" s="74"/>
      <c r="D56" s="75"/>
      <c r="E56" s="75"/>
      <c r="F56" s="76"/>
      <c r="G56" s="84"/>
      <c r="H56" s="81"/>
      <c r="I56" s="76"/>
      <c r="J56" s="319"/>
      <c r="K56" s="108"/>
      <c r="L56" s="231"/>
      <c r="M56" s="117"/>
      <c r="N56" s="117"/>
      <c r="O56" s="117"/>
      <c r="P56" s="117"/>
      <c r="Q56" s="231"/>
      <c r="R56" s="350"/>
      <c r="S56" s="350"/>
    </row>
    <row r="57" spans="1:19" ht="12.75">
      <c r="A57" s="95"/>
      <c r="B57" s="74" t="s">
        <v>232</v>
      </c>
      <c r="C57" s="74"/>
      <c r="D57" s="75" t="str">
        <f>'ea detail'!D57</f>
        <v>MAKSUSTATAVAD SUMMAD PTK 1 - 4</v>
      </c>
      <c r="E57" s="75"/>
      <c r="F57" s="76"/>
      <c r="G57" s="84"/>
      <c r="H57" s="81"/>
      <c r="I57" s="76">
        <f>'ea detail'!I57</f>
        <v>0</v>
      </c>
      <c r="J57" s="319"/>
      <c r="K57" s="108"/>
      <c r="L57" s="86">
        <f>'ea detail'!L57</f>
        <v>0</v>
      </c>
      <c r="M57" s="361"/>
      <c r="N57" s="361"/>
      <c r="O57" s="361"/>
      <c r="P57" s="361"/>
      <c r="Q57" s="231">
        <f>SUM(L57:P57)</f>
        <v>0</v>
      </c>
      <c r="R57" s="351">
        <f>'ea detail'!Q57-'teg detail'!Q57</f>
        <v>0</v>
      </c>
      <c r="S57" s="351">
        <f>IF(I57=0,0,Q57/I57*100)</f>
        <v>0</v>
      </c>
    </row>
    <row r="58" spans="1:19" ht="12.75">
      <c r="A58" s="95"/>
      <c r="B58" s="74"/>
      <c r="C58" s="74"/>
      <c r="D58" s="75" t="str">
        <f>'ea detail'!D58</f>
        <v>MAKSUSTATAVAD SUMMAD PTK 6 - 22</v>
      </c>
      <c r="E58" s="75"/>
      <c r="F58" s="76"/>
      <c r="G58" s="84"/>
      <c r="H58" s="81"/>
      <c r="I58" s="76">
        <f>'ea detail'!I58</f>
        <v>0</v>
      </c>
      <c r="J58" s="319"/>
      <c r="K58" s="108"/>
      <c r="L58" s="86">
        <f>'ea detail'!L58</f>
        <v>0</v>
      </c>
      <c r="M58" s="361"/>
      <c r="N58" s="361"/>
      <c r="O58" s="361"/>
      <c r="P58" s="361"/>
      <c r="Q58" s="231">
        <f>SUM(L58:P58)</f>
        <v>0</v>
      </c>
      <c r="R58" s="351">
        <f>'ea detail'!Q58-'teg detail'!Q58</f>
        <v>0</v>
      </c>
      <c r="S58" s="351">
        <f>IF(I58=0,0,Q58/I58*100)</f>
        <v>0</v>
      </c>
    </row>
    <row r="59" spans="1:19" ht="12.75">
      <c r="A59" s="95"/>
      <c r="B59" s="75" t="s">
        <v>11</v>
      </c>
      <c r="C59" s="75"/>
      <c r="D59" s="75" t="s">
        <v>115</v>
      </c>
      <c r="E59" s="75"/>
      <c r="F59" s="76"/>
      <c r="G59" s="84"/>
      <c r="H59" s="81"/>
      <c r="I59" s="76">
        <f>SUM(I57:I58)</f>
        <v>0</v>
      </c>
      <c r="J59" s="319"/>
      <c r="K59" s="108"/>
      <c r="L59" s="231">
        <f>SUM(L57:L58)</f>
        <v>0</v>
      </c>
      <c r="M59" s="231">
        <f>SUM(M57:M58)</f>
        <v>0</v>
      </c>
      <c r="N59" s="231">
        <f>SUM(N57:N58)</f>
        <v>0</v>
      </c>
      <c r="O59" s="231">
        <f>SUM(O57:O58)</f>
        <v>0</v>
      </c>
      <c r="P59" s="231">
        <f>SUM(P57:P58)</f>
        <v>0</v>
      </c>
      <c r="Q59" s="231">
        <f>SUM(L59:P59)</f>
        <v>0</v>
      </c>
      <c r="R59" s="351">
        <f>'ea detail'!Q59-'teg detail'!Q59</f>
        <v>0</v>
      </c>
      <c r="S59" s="351">
        <f>IF(I59=0,0,Q59/I59*100)</f>
        <v>0</v>
      </c>
    </row>
    <row r="60" spans="1:19" ht="12.75">
      <c r="A60" s="95"/>
      <c r="B60" s="74"/>
      <c r="C60" s="74"/>
      <c r="D60" s="75"/>
      <c r="E60" s="75"/>
      <c r="F60" s="76"/>
      <c r="G60" s="84"/>
      <c r="H60" s="81"/>
      <c r="I60" s="76"/>
      <c r="J60" s="319"/>
      <c r="K60" s="108"/>
      <c r="L60" s="231"/>
      <c r="M60" s="117"/>
      <c r="N60" s="117"/>
      <c r="O60" s="117"/>
      <c r="P60" s="117"/>
      <c r="Q60" s="231"/>
      <c r="R60" s="350"/>
      <c r="S60" s="350"/>
    </row>
    <row r="61" spans="1:19" ht="12.75">
      <c r="A61" s="95"/>
      <c r="B61" s="90" t="s">
        <v>28</v>
      </c>
      <c r="C61" s="90"/>
      <c r="D61" s="91" t="s">
        <v>114</v>
      </c>
      <c r="E61" s="91"/>
      <c r="F61" s="329">
        <f>'ea detail'!F61</f>
        <v>0.338</v>
      </c>
      <c r="G61" s="84"/>
      <c r="H61" s="81"/>
      <c r="I61" s="89">
        <f>I59*$F$61</f>
        <v>0</v>
      </c>
      <c r="J61" s="319"/>
      <c r="K61" s="108"/>
      <c r="L61" s="89">
        <f>L59*$F$61</f>
        <v>0</v>
      </c>
      <c r="M61" s="89">
        <f>M59*$F$61</f>
        <v>0</v>
      </c>
      <c r="N61" s="89">
        <f>N59*$F$61</f>
        <v>0</v>
      </c>
      <c r="O61" s="89">
        <f>O59*$F$61</f>
        <v>0</v>
      </c>
      <c r="P61" s="89">
        <f>P59*$F$61</f>
        <v>0</v>
      </c>
      <c r="Q61" s="352">
        <f>SUM(L61:P61)</f>
        <v>0</v>
      </c>
      <c r="R61" s="353">
        <f>'ea detail'!Q61-'teg detail'!Q61</f>
        <v>0</v>
      </c>
      <c r="S61" s="353">
        <f>IF(I61=0,0,Q61/I61*100)</f>
        <v>0</v>
      </c>
    </row>
    <row r="62" spans="1:19" ht="12.75">
      <c r="A62" s="95"/>
      <c r="B62" s="90"/>
      <c r="C62" s="90"/>
      <c r="D62" s="91"/>
      <c r="E62" s="91"/>
      <c r="F62" s="329"/>
      <c r="G62" s="84"/>
      <c r="H62" s="81"/>
      <c r="I62" s="89"/>
      <c r="J62" s="319"/>
      <c r="K62" s="108"/>
      <c r="L62" s="89"/>
      <c r="M62" s="89"/>
      <c r="N62" s="89"/>
      <c r="O62" s="89"/>
      <c r="P62" s="89"/>
      <c r="Q62" s="352"/>
      <c r="R62" s="353"/>
      <c r="S62" s="353"/>
    </row>
    <row r="63" spans="1:19" ht="12.75">
      <c r="A63" s="311">
        <f>'ea detail'!A63</f>
        <v>6</v>
      </c>
      <c r="B63" s="312" t="s">
        <v>198</v>
      </c>
      <c r="C63" s="312"/>
      <c r="D63" s="313" t="s">
        <v>180</v>
      </c>
      <c r="E63" s="327"/>
      <c r="F63" s="314" t="s">
        <v>144</v>
      </c>
      <c r="G63" s="315" t="s">
        <v>143</v>
      </c>
      <c r="H63" s="316" t="s">
        <v>145</v>
      </c>
      <c r="I63" s="317" t="s">
        <v>146</v>
      </c>
      <c r="J63" s="318" t="s">
        <v>20</v>
      </c>
      <c r="K63" s="108"/>
      <c r="L63" s="394" t="str">
        <f aca="true" t="shared" si="10" ref="L63:Q63">L7</f>
        <v>Arendus</v>
      </c>
      <c r="M63" s="394" t="str">
        <f t="shared" si="10"/>
        <v>daatum</v>
      </c>
      <c r="N63" s="394" t="str">
        <f t="shared" si="10"/>
        <v>daatum</v>
      </c>
      <c r="O63" s="394" t="str">
        <f t="shared" si="10"/>
        <v>daatum</v>
      </c>
      <c r="P63" s="394" t="str">
        <f t="shared" si="10"/>
        <v>daatum</v>
      </c>
      <c r="Q63" s="349" t="str">
        <f t="shared" si="10"/>
        <v>kokku €</v>
      </c>
      <c r="R63" s="349" t="s">
        <v>289</v>
      </c>
      <c r="S63" s="349" t="s">
        <v>10</v>
      </c>
    </row>
    <row r="64" spans="1:19" ht="12.75">
      <c r="A64" s="95"/>
      <c r="B64" s="74"/>
      <c r="C64" s="74"/>
      <c r="D64" s="75"/>
      <c r="E64" s="75"/>
      <c r="F64" s="76"/>
      <c r="G64" s="84"/>
      <c r="H64" s="81"/>
      <c r="I64" s="76"/>
      <c r="J64" s="319"/>
      <c r="K64" s="108"/>
      <c r="L64" s="231"/>
      <c r="M64" s="117"/>
      <c r="N64" s="117"/>
      <c r="O64" s="117"/>
      <c r="P64" s="117"/>
      <c r="Q64" s="231"/>
      <c r="R64" s="350"/>
      <c r="S64" s="350"/>
    </row>
    <row r="65" spans="1:19" ht="12.75">
      <c r="A65" s="95"/>
      <c r="B65" s="74" t="s">
        <v>29</v>
      </c>
      <c r="C65" s="74"/>
      <c r="D65" s="75" t="str">
        <f>'ea detail'!D65</f>
        <v>VÕTTEPAIKADE ÜÜR</v>
      </c>
      <c r="E65" s="75"/>
      <c r="F65" s="76">
        <f>'ea detail'!F65</f>
        <v>0</v>
      </c>
      <c r="G65" s="321">
        <f>'ea detail'!G65</f>
        <v>0</v>
      </c>
      <c r="H65" s="93">
        <f>'ea detail'!H65</f>
        <v>0</v>
      </c>
      <c r="I65" s="76">
        <f aca="true" t="shared" si="11" ref="I65:I70">F65*H65</f>
        <v>0</v>
      </c>
      <c r="J65" s="320">
        <f>'ea detail'!J65</f>
        <v>0</v>
      </c>
      <c r="K65" s="108"/>
      <c r="L65" s="354">
        <f>'ea detail'!L65</f>
        <v>0</v>
      </c>
      <c r="M65" s="304"/>
      <c r="N65" s="304"/>
      <c r="O65" s="304"/>
      <c r="P65" s="304"/>
      <c r="Q65" s="231">
        <f aca="true" t="shared" si="12" ref="Q65:Q70">SUM(L65:P65)</f>
        <v>0</v>
      </c>
      <c r="R65" s="351">
        <f>'ea detail'!Q65-'teg detail'!Q65</f>
        <v>0</v>
      </c>
      <c r="S65" s="351">
        <f aca="true" t="shared" si="13" ref="S65:S70">IF(I65=0,0,Q65/I65*100)</f>
        <v>0</v>
      </c>
    </row>
    <row r="66" spans="1:19" ht="12.75">
      <c r="A66" s="95"/>
      <c r="B66" s="74" t="s">
        <v>30</v>
      </c>
      <c r="C66" s="74"/>
      <c r="D66" s="75" t="str">
        <f>'ea detail'!D66</f>
        <v>ERITEHNIKA</v>
      </c>
      <c r="E66" s="75"/>
      <c r="F66" s="76">
        <f>'ea detail'!F66</f>
        <v>0</v>
      </c>
      <c r="G66" s="321">
        <f>'ea detail'!G66</f>
        <v>0</v>
      </c>
      <c r="H66" s="93">
        <f>'ea detail'!H66</f>
        <v>0</v>
      </c>
      <c r="I66" s="76">
        <f t="shared" si="11"/>
        <v>0</v>
      </c>
      <c r="J66" s="330"/>
      <c r="K66" s="108"/>
      <c r="L66" s="354">
        <f>'ea detail'!L66</f>
        <v>0</v>
      </c>
      <c r="M66" s="304"/>
      <c r="N66" s="304"/>
      <c r="O66" s="304"/>
      <c r="P66" s="304"/>
      <c r="Q66" s="231">
        <f t="shared" si="12"/>
        <v>0</v>
      </c>
      <c r="R66" s="351">
        <f>'ea detail'!Q66-'teg detail'!Q66</f>
        <v>0</v>
      </c>
      <c r="S66" s="351">
        <f t="shared" si="13"/>
        <v>0</v>
      </c>
    </row>
    <row r="67" spans="1:19" ht="12.75">
      <c r="A67" s="95"/>
      <c r="B67" s="74" t="s">
        <v>199</v>
      </c>
      <c r="C67" s="74"/>
      <c r="D67" s="75" t="str">
        <f>'ea detail'!D67</f>
        <v>ERITEENUSED/ VALVE</v>
      </c>
      <c r="E67" s="75"/>
      <c r="F67" s="76">
        <f>'ea detail'!F67</f>
        <v>0</v>
      </c>
      <c r="G67" s="321">
        <f>'ea detail'!G67</f>
        <v>0</v>
      </c>
      <c r="H67" s="93">
        <f>'ea detail'!H67</f>
        <v>0</v>
      </c>
      <c r="I67" s="76">
        <f t="shared" si="11"/>
        <v>0</v>
      </c>
      <c r="J67" s="320">
        <f>'ea detail'!J67</f>
        <v>0</v>
      </c>
      <c r="K67" s="108"/>
      <c r="L67" s="354">
        <f>'ea detail'!L67</f>
        <v>0</v>
      </c>
      <c r="M67" s="304"/>
      <c r="N67" s="304"/>
      <c r="O67" s="304"/>
      <c r="P67" s="304"/>
      <c r="Q67" s="231">
        <f t="shared" si="12"/>
        <v>0</v>
      </c>
      <c r="R67" s="351">
        <f>'ea detail'!Q67-'teg detail'!Q67</f>
        <v>0</v>
      </c>
      <c r="S67" s="351">
        <f t="shared" si="13"/>
        <v>0</v>
      </c>
    </row>
    <row r="68" spans="1:19" ht="12.75">
      <c r="A68" s="95"/>
      <c r="B68" s="74" t="s">
        <v>31</v>
      </c>
      <c r="C68" s="74"/>
      <c r="D68" s="75" t="str">
        <f>'ea detail'!D68</f>
        <v>LOAD/MAKSUD</v>
      </c>
      <c r="E68" s="75"/>
      <c r="F68" s="76">
        <f>'ea detail'!F68</f>
        <v>0</v>
      </c>
      <c r="G68" s="321">
        <f>'ea detail'!G68</f>
        <v>0</v>
      </c>
      <c r="H68" s="93">
        <f>'ea detail'!H68</f>
        <v>0</v>
      </c>
      <c r="I68" s="76">
        <f t="shared" si="11"/>
        <v>0</v>
      </c>
      <c r="J68" s="330"/>
      <c r="K68" s="108"/>
      <c r="L68" s="354">
        <f>'ea detail'!L68</f>
        <v>0</v>
      </c>
      <c r="M68" s="304"/>
      <c r="N68" s="304"/>
      <c r="O68" s="304"/>
      <c r="P68" s="304"/>
      <c r="Q68" s="231">
        <f t="shared" si="12"/>
        <v>0</v>
      </c>
      <c r="R68" s="351">
        <f>'ea detail'!Q68-'teg detail'!Q68</f>
        <v>0</v>
      </c>
      <c r="S68" s="351">
        <f t="shared" si="13"/>
        <v>0</v>
      </c>
    </row>
    <row r="69" spans="1:19" ht="12.75">
      <c r="A69" s="95"/>
      <c r="B69" s="74"/>
      <c r="C69" s="74"/>
      <c r="D69" s="75" t="str">
        <f>'ea detail'!D69</f>
        <v>TOITLUSTAMINE</v>
      </c>
      <c r="E69" s="75"/>
      <c r="F69" s="76">
        <f>'ea detail'!F69</f>
        <v>0</v>
      </c>
      <c r="G69" s="321">
        <f>'ea detail'!G69</f>
        <v>0</v>
      </c>
      <c r="H69" s="93">
        <f>'ea detail'!H69</f>
        <v>0</v>
      </c>
      <c r="I69" s="76">
        <f t="shared" si="11"/>
        <v>0</v>
      </c>
      <c r="J69" s="330"/>
      <c r="K69" s="108"/>
      <c r="L69" s="354">
        <f>'ea detail'!L69</f>
        <v>0</v>
      </c>
      <c r="M69" s="304"/>
      <c r="N69" s="304"/>
      <c r="O69" s="304"/>
      <c r="P69" s="304"/>
      <c r="Q69" s="231">
        <f t="shared" si="12"/>
        <v>0</v>
      </c>
      <c r="R69" s="351">
        <f>'ea detail'!Q69-'teg detail'!Q69</f>
        <v>0</v>
      </c>
      <c r="S69" s="351">
        <f t="shared" si="13"/>
        <v>0</v>
      </c>
    </row>
    <row r="70" spans="1:19" ht="12.75">
      <c r="A70" s="95"/>
      <c r="B70" s="74" t="s">
        <v>32</v>
      </c>
      <c r="C70" s="74"/>
      <c r="D70" s="75" t="str">
        <f>'ea detail'!D70</f>
        <v>MUUD KULUD</v>
      </c>
      <c r="E70" s="75"/>
      <c r="F70" s="76">
        <f>'ea detail'!F70</f>
        <v>0</v>
      </c>
      <c r="G70" s="321">
        <f>'ea detail'!G70</f>
        <v>0</v>
      </c>
      <c r="H70" s="93">
        <f>'ea detail'!H70</f>
        <v>0</v>
      </c>
      <c r="I70" s="76">
        <f t="shared" si="11"/>
        <v>0</v>
      </c>
      <c r="J70" s="330"/>
      <c r="K70" s="108"/>
      <c r="L70" s="354">
        <f>'ea detail'!L70</f>
        <v>0</v>
      </c>
      <c r="M70" s="304"/>
      <c r="N70" s="304"/>
      <c r="O70" s="304"/>
      <c r="P70" s="304"/>
      <c r="Q70" s="231">
        <f t="shared" si="12"/>
        <v>0</v>
      </c>
      <c r="R70" s="351">
        <f>'ea detail'!Q70-'teg detail'!Q70</f>
        <v>0</v>
      </c>
      <c r="S70" s="351">
        <f t="shared" si="13"/>
        <v>0</v>
      </c>
    </row>
    <row r="71" spans="1:19" ht="12.75">
      <c r="A71" s="95"/>
      <c r="B71" s="75"/>
      <c r="C71" s="75"/>
      <c r="D71" s="75"/>
      <c r="E71" s="75"/>
      <c r="F71" s="76"/>
      <c r="G71" s="84"/>
      <c r="H71" s="81"/>
      <c r="I71" s="76"/>
      <c r="J71" s="330"/>
      <c r="K71" s="108"/>
      <c r="L71" s="231"/>
      <c r="M71" s="117"/>
      <c r="N71" s="117"/>
      <c r="O71" s="117"/>
      <c r="P71" s="117"/>
      <c r="Q71" s="231"/>
      <c r="R71" s="350"/>
      <c r="S71" s="350"/>
    </row>
    <row r="72" spans="1:19" ht="12.75">
      <c r="A72" s="95"/>
      <c r="B72" s="90" t="s">
        <v>201</v>
      </c>
      <c r="C72" s="90"/>
      <c r="D72" s="91" t="s">
        <v>210</v>
      </c>
      <c r="E72" s="91"/>
      <c r="F72" s="76"/>
      <c r="G72" s="84"/>
      <c r="H72" s="81"/>
      <c r="I72" s="89">
        <f>SUM(I65:I70)</f>
        <v>0</v>
      </c>
      <c r="J72" s="330"/>
      <c r="K72" s="108"/>
      <c r="L72" s="89">
        <f>SUM(L65:L70)</f>
        <v>0</v>
      </c>
      <c r="M72" s="89">
        <f>SUM(M65:M70)</f>
        <v>0</v>
      </c>
      <c r="N72" s="89">
        <f>SUM(N65:N70)</f>
        <v>0</v>
      </c>
      <c r="O72" s="89">
        <f>SUM(O65:O70)</f>
        <v>0</v>
      </c>
      <c r="P72" s="89">
        <f>SUM(P65:P70)</f>
        <v>0</v>
      </c>
      <c r="Q72" s="352">
        <f>SUM(L72:P72)</f>
        <v>0</v>
      </c>
      <c r="R72" s="353">
        <f>'ea detail'!Q72-'teg detail'!Q72</f>
        <v>0</v>
      </c>
      <c r="S72" s="353">
        <f>IF(I72=0,0,Q72/I72*100)</f>
        <v>0</v>
      </c>
    </row>
    <row r="73" spans="1:19" ht="12.75">
      <c r="A73" s="95"/>
      <c r="B73" s="75"/>
      <c r="C73" s="75"/>
      <c r="D73" s="326" t="s">
        <v>108</v>
      </c>
      <c r="E73" s="75"/>
      <c r="F73" s="76"/>
      <c r="G73" s="84"/>
      <c r="H73" s="81"/>
      <c r="I73" s="76"/>
      <c r="J73" s="330"/>
      <c r="K73" s="108"/>
      <c r="L73" s="231"/>
      <c r="M73" s="117"/>
      <c r="N73" s="117"/>
      <c r="O73" s="117"/>
      <c r="P73" s="117"/>
      <c r="Q73" s="231"/>
      <c r="R73" s="350"/>
      <c r="S73" s="350"/>
    </row>
    <row r="74" spans="1:19" ht="12.75">
      <c r="A74" s="311">
        <f>'ea detail'!A74</f>
        <v>7</v>
      </c>
      <c r="B74" s="312" t="s">
        <v>1</v>
      </c>
      <c r="C74" s="312"/>
      <c r="D74" s="313" t="s">
        <v>119</v>
      </c>
      <c r="E74" s="327"/>
      <c r="F74" s="314" t="s">
        <v>144</v>
      </c>
      <c r="G74" s="315" t="s">
        <v>143</v>
      </c>
      <c r="H74" s="316" t="s">
        <v>145</v>
      </c>
      <c r="I74" s="317" t="s">
        <v>146</v>
      </c>
      <c r="J74" s="318" t="s">
        <v>20</v>
      </c>
      <c r="K74" s="108"/>
      <c r="L74" s="394" t="str">
        <f aca="true" t="shared" si="14" ref="L74:Q74">L7</f>
        <v>Arendus</v>
      </c>
      <c r="M74" s="394" t="str">
        <f t="shared" si="14"/>
        <v>daatum</v>
      </c>
      <c r="N74" s="394" t="str">
        <f t="shared" si="14"/>
        <v>daatum</v>
      </c>
      <c r="O74" s="394" t="str">
        <f t="shared" si="14"/>
        <v>daatum</v>
      </c>
      <c r="P74" s="394" t="str">
        <f t="shared" si="14"/>
        <v>daatum</v>
      </c>
      <c r="Q74" s="349" t="str">
        <f t="shared" si="14"/>
        <v>kokku €</v>
      </c>
      <c r="R74" s="349" t="s">
        <v>289</v>
      </c>
      <c r="S74" s="349" t="s">
        <v>10</v>
      </c>
    </row>
    <row r="75" spans="1:19" ht="12.75">
      <c r="A75" s="95"/>
      <c r="B75" s="74"/>
      <c r="C75" s="74"/>
      <c r="D75" s="75"/>
      <c r="E75" s="75"/>
      <c r="F75" s="76"/>
      <c r="G75" s="84"/>
      <c r="H75" s="81"/>
      <c r="I75" s="76"/>
      <c r="J75" s="330"/>
      <c r="K75" s="108"/>
      <c r="L75" s="231"/>
      <c r="M75" s="117"/>
      <c r="N75" s="117"/>
      <c r="O75" s="117"/>
      <c r="P75" s="117"/>
      <c r="Q75" s="231"/>
      <c r="R75" s="350"/>
      <c r="S75" s="350"/>
    </row>
    <row r="76" spans="1:19" ht="12.75">
      <c r="A76" s="95"/>
      <c r="B76" s="74" t="s">
        <v>202</v>
      </c>
      <c r="C76" s="75" t="s">
        <v>33</v>
      </c>
      <c r="D76" s="322" t="str">
        <f>'ea detail'!D76</f>
        <v>KAAMERA KOMPLEKT</v>
      </c>
      <c r="E76" s="322">
        <f>'ea detail'!E76</f>
        <v>0</v>
      </c>
      <c r="F76" s="76">
        <f>'ea detail'!F76</f>
        <v>0</v>
      </c>
      <c r="G76" s="321">
        <f>'ea detail'!G76</f>
        <v>0</v>
      </c>
      <c r="H76" s="93">
        <f>'ea detail'!H76</f>
        <v>0</v>
      </c>
      <c r="I76" s="76">
        <f aca="true" t="shared" si="15" ref="I76:I89">F76*H76</f>
        <v>0</v>
      </c>
      <c r="J76" s="330"/>
      <c r="K76" s="108"/>
      <c r="L76" s="354">
        <f>'ea detail'!L76</f>
        <v>0</v>
      </c>
      <c r="M76" s="304"/>
      <c r="N76" s="304"/>
      <c r="O76" s="304"/>
      <c r="P76" s="304"/>
      <c r="Q76" s="231">
        <f aca="true" t="shared" si="16" ref="Q76:Q89">SUM(L76:P76)</f>
        <v>0</v>
      </c>
      <c r="R76" s="351">
        <f>'ea detail'!Q76-'teg detail'!Q76</f>
        <v>0</v>
      </c>
      <c r="S76" s="351">
        <f>IF(I76=0,0,Q76/I76*100)</f>
        <v>0</v>
      </c>
    </row>
    <row r="77" spans="1:19" ht="12.75">
      <c r="A77" s="95"/>
      <c r="B77" s="331" t="s">
        <v>34</v>
      </c>
      <c r="C77" s="75" t="s">
        <v>151</v>
      </c>
      <c r="D77" s="322" t="str">
        <f>'ea detail'!D77</f>
        <v>LISA KAAMERATEHNIKA</v>
      </c>
      <c r="E77" s="322">
        <f>'ea detail'!E77</f>
        <v>0</v>
      </c>
      <c r="F77" s="76">
        <f>'ea detail'!F77</f>
        <v>0</v>
      </c>
      <c r="G77" s="321">
        <f>'ea detail'!G77</f>
        <v>0</v>
      </c>
      <c r="H77" s="93">
        <f>'ea detail'!H77</f>
        <v>0</v>
      </c>
      <c r="I77" s="76">
        <f t="shared" si="15"/>
        <v>0</v>
      </c>
      <c r="J77" s="330"/>
      <c r="K77" s="108"/>
      <c r="L77" s="354">
        <f>'ea detail'!L77</f>
        <v>0</v>
      </c>
      <c r="M77" s="304"/>
      <c r="N77" s="304"/>
      <c r="O77" s="304"/>
      <c r="P77" s="304"/>
      <c r="Q77" s="231">
        <f t="shared" si="16"/>
        <v>0</v>
      </c>
      <c r="R77" s="351">
        <f>'ea detail'!Q77-'teg detail'!Q77</f>
        <v>0</v>
      </c>
      <c r="S77" s="351">
        <f aca="true" t="shared" si="17" ref="S77:S89">IF(I77=0,0,Q77/I77*100)</f>
        <v>0</v>
      </c>
    </row>
    <row r="78" spans="1:19" ht="12.75">
      <c r="A78" s="95"/>
      <c r="B78" s="93"/>
      <c r="C78" s="75" t="s">
        <v>233</v>
      </c>
      <c r="D78" s="322" t="str">
        <f>'ea detail'!D78</f>
        <v>GRIPITEHNIKA</v>
      </c>
      <c r="E78" s="322">
        <f>'ea detail'!E78</f>
        <v>0</v>
      </c>
      <c r="F78" s="76">
        <f>'ea detail'!F78</f>
        <v>0</v>
      </c>
      <c r="G78" s="321">
        <f>'ea detail'!G78</f>
        <v>0</v>
      </c>
      <c r="H78" s="93">
        <f>'ea detail'!H78</f>
        <v>0</v>
      </c>
      <c r="I78" s="76">
        <f t="shared" si="15"/>
        <v>0</v>
      </c>
      <c r="J78" s="330"/>
      <c r="K78" s="108"/>
      <c r="L78" s="354">
        <f>'ea detail'!L78</f>
        <v>0</v>
      </c>
      <c r="M78" s="304"/>
      <c r="N78" s="304"/>
      <c r="O78" s="304"/>
      <c r="P78" s="304"/>
      <c r="Q78" s="231">
        <f t="shared" si="16"/>
        <v>0</v>
      </c>
      <c r="R78" s="351">
        <f>'ea detail'!Q78-'teg detail'!Q78</f>
        <v>0</v>
      </c>
      <c r="S78" s="351">
        <f t="shared" si="17"/>
        <v>0</v>
      </c>
    </row>
    <row r="79" spans="1:19" ht="12.75">
      <c r="A79" s="95"/>
      <c r="B79" s="94" t="s">
        <v>203</v>
      </c>
      <c r="C79" s="75" t="s">
        <v>35</v>
      </c>
      <c r="D79" s="322" t="str">
        <f>'ea detail'!D79</f>
        <v>VALGUSTEHNIKA</v>
      </c>
      <c r="E79" s="322">
        <f>'ea detail'!E79</f>
        <v>0</v>
      </c>
      <c r="F79" s="76">
        <f>'ea detail'!F79</f>
        <v>0</v>
      </c>
      <c r="G79" s="321">
        <f>'ea detail'!G79</f>
        <v>0</v>
      </c>
      <c r="H79" s="93">
        <f>'ea detail'!H79</f>
        <v>0</v>
      </c>
      <c r="I79" s="76">
        <f t="shared" si="15"/>
        <v>0</v>
      </c>
      <c r="J79" s="330"/>
      <c r="K79" s="108"/>
      <c r="L79" s="354">
        <f>'ea detail'!L79</f>
        <v>0</v>
      </c>
      <c r="M79" s="304"/>
      <c r="N79" s="304"/>
      <c r="O79" s="304"/>
      <c r="P79" s="304"/>
      <c r="Q79" s="231">
        <f t="shared" si="16"/>
        <v>0</v>
      </c>
      <c r="R79" s="351">
        <f>'ea detail'!Q79-'teg detail'!Q79</f>
        <v>0</v>
      </c>
      <c r="S79" s="351">
        <f t="shared" si="17"/>
        <v>0</v>
      </c>
    </row>
    <row r="80" spans="1:19" ht="12.75">
      <c r="A80" s="95"/>
      <c r="B80" s="93"/>
      <c r="C80" s="75" t="s">
        <v>36</v>
      </c>
      <c r="D80" s="322" t="str">
        <f>'ea detail'!D80</f>
        <v>VALGUSTARVIKUD: FILTIRD JMS</v>
      </c>
      <c r="E80" s="322">
        <f>'ea detail'!E80</f>
        <v>0</v>
      </c>
      <c r="F80" s="76">
        <f>'ea detail'!F80</f>
        <v>0</v>
      </c>
      <c r="G80" s="321">
        <f>'ea detail'!G80</f>
        <v>0</v>
      </c>
      <c r="H80" s="93">
        <f>'ea detail'!H80</f>
        <v>0</v>
      </c>
      <c r="I80" s="76">
        <f t="shared" si="15"/>
        <v>0</v>
      </c>
      <c r="J80" s="330"/>
      <c r="K80" s="108"/>
      <c r="L80" s="354">
        <f>'ea detail'!L80</f>
        <v>0</v>
      </c>
      <c r="M80" s="304"/>
      <c r="N80" s="304"/>
      <c r="O80" s="304"/>
      <c r="P80" s="304"/>
      <c r="Q80" s="231">
        <f t="shared" si="16"/>
        <v>0</v>
      </c>
      <c r="R80" s="351">
        <f>'ea detail'!Q80-'teg detail'!Q80</f>
        <v>0</v>
      </c>
      <c r="S80" s="351">
        <f t="shared" si="17"/>
        <v>0</v>
      </c>
    </row>
    <row r="81" spans="1:19" ht="12.75">
      <c r="A81" s="95"/>
      <c r="B81" s="94"/>
      <c r="C81" s="75" t="s">
        <v>37</v>
      </c>
      <c r="D81" s="322">
        <f>'ea detail'!D81</f>
        <v>0</v>
      </c>
      <c r="E81" s="322">
        <f>'ea detail'!E81</f>
        <v>0</v>
      </c>
      <c r="F81" s="76">
        <f>'ea detail'!F81</f>
        <v>0</v>
      </c>
      <c r="G81" s="321">
        <f>'ea detail'!G81</f>
        <v>0</v>
      </c>
      <c r="H81" s="93">
        <f>'ea detail'!H81</f>
        <v>0</v>
      </c>
      <c r="I81" s="76">
        <f t="shared" si="15"/>
        <v>0</v>
      </c>
      <c r="J81" s="330"/>
      <c r="K81" s="108"/>
      <c r="L81" s="354">
        <f>'ea detail'!L81</f>
        <v>0</v>
      </c>
      <c r="M81" s="304"/>
      <c r="N81" s="304"/>
      <c r="O81" s="304"/>
      <c r="P81" s="304"/>
      <c r="Q81" s="231">
        <f t="shared" si="16"/>
        <v>0</v>
      </c>
      <c r="R81" s="351">
        <f>'ea detail'!Q81-'teg detail'!Q81</f>
        <v>0</v>
      </c>
      <c r="S81" s="351">
        <f t="shared" si="17"/>
        <v>0</v>
      </c>
    </row>
    <row r="82" spans="1:19" ht="12.75">
      <c r="A82" s="95"/>
      <c r="B82" s="93"/>
      <c r="C82" s="75" t="s">
        <v>38</v>
      </c>
      <c r="D82" s="322" t="str">
        <f>'ea detail'!D82</f>
        <v>HELITEHNIKA KOMPLEKT</v>
      </c>
      <c r="E82" s="322">
        <f>'ea detail'!E82</f>
        <v>0</v>
      </c>
      <c r="F82" s="76">
        <f>'ea detail'!F82</f>
        <v>0</v>
      </c>
      <c r="G82" s="321">
        <f>'ea detail'!G82</f>
        <v>0</v>
      </c>
      <c r="H82" s="93">
        <f>'ea detail'!H82</f>
        <v>0</v>
      </c>
      <c r="I82" s="76">
        <f t="shared" si="15"/>
        <v>0</v>
      </c>
      <c r="J82" s="330"/>
      <c r="K82" s="108"/>
      <c r="L82" s="354">
        <f>'ea detail'!L82</f>
        <v>0</v>
      </c>
      <c r="M82" s="304"/>
      <c r="N82" s="304"/>
      <c r="O82" s="304"/>
      <c r="P82" s="304"/>
      <c r="Q82" s="231">
        <f t="shared" si="16"/>
        <v>0</v>
      </c>
      <c r="R82" s="351">
        <f>'ea detail'!Q82-'teg detail'!Q82</f>
        <v>0</v>
      </c>
      <c r="S82" s="351">
        <f t="shared" si="17"/>
        <v>0</v>
      </c>
    </row>
    <row r="83" spans="1:19" ht="12.75" hidden="1">
      <c r="A83" s="95"/>
      <c r="B83" s="331"/>
      <c r="C83" s="75"/>
      <c r="D83" s="322">
        <f>'ea detail'!D83</f>
        <v>0</v>
      </c>
      <c r="E83" s="322">
        <f>'ea detail'!E83</f>
        <v>0</v>
      </c>
      <c r="F83" s="76">
        <f>'ea detail'!F83</f>
        <v>0</v>
      </c>
      <c r="G83" s="321">
        <f>'ea detail'!G83</f>
        <v>0</v>
      </c>
      <c r="H83" s="93">
        <f>'ea detail'!H83</f>
        <v>0</v>
      </c>
      <c r="I83" s="76"/>
      <c r="J83" s="330"/>
      <c r="K83" s="108"/>
      <c r="L83" s="354">
        <f>'ea detail'!L83</f>
        <v>0</v>
      </c>
      <c r="M83" s="304"/>
      <c r="N83" s="304"/>
      <c r="O83" s="304"/>
      <c r="P83" s="304"/>
      <c r="Q83" s="231">
        <f t="shared" si="16"/>
        <v>0</v>
      </c>
      <c r="R83" s="351">
        <f>'ea detail'!Q83-'teg detail'!Q83</f>
        <v>0</v>
      </c>
      <c r="S83" s="351">
        <f t="shared" si="17"/>
        <v>0</v>
      </c>
    </row>
    <row r="84" spans="1:19" ht="12.75">
      <c r="A84" s="95"/>
      <c r="B84" s="93"/>
      <c r="C84" s="75"/>
      <c r="D84" s="322">
        <f>'ea detail'!D84</f>
        <v>0</v>
      </c>
      <c r="E84" s="322">
        <f>'ea detail'!E84</f>
        <v>0</v>
      </c>
      <c r="F84" s="76">
        <f>'ea detail'!F84</f>
        <v>0</v>
      </c>
      <c r="G84" s="321">
        <f>'ea detail'!G84</f>
        <v>0</v>
      </c>
      <c r="H84" s="93">
        <f>'ea detail'!H84</f>
        <v>0</v>
      </c>
      <c r="I84" s="76">
        <f t="shared" si="15"/>
        <v>0</v>
      </c>
      <c r="J84" s="330"/>
      <c r="K84" s="108"/>
      <c r="L84" s="354">
        <f>'ea detail'!L84</f>
        <v>0</v>
      </c>
      <c r="M84" s="304"/>
      <c r="N84" s="304"/>
      <c r="O84" s="304"/>
      <c r="P84" s="304"/>
      <c r="Q84" s="231">
        <f t="shared" si="16"/>
        <v>0</v>
      </c>
      <c r="R84" s="351">
        <f>'ea detail'!Q84-'teg detail'!Q84</f>
        <v>0</v>
      </c>
      <c r="S84" s="351">
        <f t="shared" si="17"/>
        <v>0</v>
      </c>
    </row>
    <row r="85" spans="1:19" ht="12.75">
      <c r="A85" s="95"/>
      <c r="B85" s="94" t="s">
        <v>39</v>
      </c>
      <c r="C85" s="75"/>
      <c r="D85" s="322" t="str">
        <f>'ea detail'!D85</f>
        <v>SIDETEHNIKA</v>
      </c>
      <c r="E85" s="322">
        <f>'ea detail'!E85</f>
        <v>0</v>
      </c>
      <c r="F85" s="76">
        <f>'ea detail'!F85</f>
        <v>0</v>
      </c>
      <c r="G85" s="321">
        <f>'ea detail'!G85</f>
        <v>0</v>
      </c>
      <c r="H85" s="93">
        <f>'ea detail'!H85</f>
        <v>0</v>
      </c>
      <c r="I85" s="76">
        <f t="shared" si="15"/>
        <v>0</v>
      </c>
      <c r="J85" s="330"/>
      <c r="K85" s="108"/>
      <c r="L85" s="354">
        <f>'ea detail'!L85</f>
        <v>0</v>
      </c>
      <c r="M85" s="304"/>
      <c r="N85" s="304"/>
      <c r="O85" s="304"/>
      <c r="P85" s="304"/>
      <c r="Q85" s="231">
        <f t="shared" si="16"/>
        <v>0</v>
      </c>
      <c r="R85" s="351">
        <f>'ea detail'!Q85-'teg detail'!Q85</f>
        <v>0</v>
      </c>
      <c r="S85" s="351">
        <f t="shared" si="17"/>
        <v>0</v>
      </c>
    </row>
    <row r="86" spans="1:19" ht="12.75">
      <c r="A86" s="95"/>
      <c r="B86" s="93"/>
      <c r="C86" s="75"/>
      <c r="D86" s="322">
        <f>'ea detail'!D86</f>
        <v>0</v>
      </c>
      <c r="E86" s="322">
        <f>'ea detail'!E86</f>
        <v>0</v>
      </c>
      <c r="F86" s="76">
        <f>'ea detail'!F86</f>
        <v>0</v>
      </c>
      <c r="G86" s="321">
        <f>'ea detail'!G86</f>
        <v>0</v>
      </c>
      <c r="H86" s="93">
        <f>'ea detail'!H86</f>
        <v>0</v>
      </c>
      <c r="I86" s="76">
        <f t="shared" si="15"/>
        <v>0</v>
      </c>
      <c r="J86" s="330"/>
      <c r="K86" s="108"/>
      <c r="L86" s="354">
        <f>'ea detail'!L86</f>
        <v>0</v>
      </c>
      <c r="M86" s="304"/>
      <c r="N86" s="304"/>
      <c r="O86" s="304"/>
      <c r="P86" s="304"/>
      <c r="Q86" s="231">
        <f t="shared" si="16"/>
        <v>0</v>
      </c>
      <c r="R86" s="351">
        <f>'ea detail'!Q86-'teg detail'!Q86</f>
        <v>0</v>
      </c>
      <c r="S86" s="351">
        <f t="shared" si="17"/>
        <v>0</v>
      </c>
    </row>
    <row r="87" spans="1:19" ht="12.75">
      <c r="A87" s="95"/>
      <c r="B87" s="94" t="s">
        <v>204</v>
      </c>
      <c r="C87" s="75"/>
      <c r="D87" s="322" t="str">
        <f>'ea detail'!D87</f>
        <v>ERITEHNIKA</v>
      </c>
      <c r="E87" s="322">
        <f>'ea detail'!E87</f>
        <v>0</v>
      </c>
      <c r="F87" s="76">
        <f>'ea detail'!F87</f>
        <v>0</v>
      </c>
      <c r="G87" s="321">
        <f>'ea detail'!G87</f>
        <v>0</v>
      </c>
      <c r="H87" s="93">
        <f>'ea detail'!H87</f>
        <v>0</v>
      </c>
      <c r="I87" s="76">
        <f t="shared" si="15"/>
        <v>0</v>
      </c>
      <c r="J87" s="330"/>
      <c r="K87" s="108"/>
      <c r="L87" s="354">
        <f>'ea detail'!L87</f>
        <v>0</v>
      </c>
      <c r="M87" s="304"/>
      <c r="N87" s="304"/>
      <c r="O87" s="304"/>
      <c r="P87" s="304"/>
      <c r="Q87" s="231">
        <f t="shared" si="16"/>
        <v>0</v>
      </c>
      <c r="R87" s="351">
        <f>'ea detail'!Q87-'teg detail'!Q87</f>
        <v>0</v>
      </c>
      <c r="S87" s="351">
        <f t="shared" si="17"/>
        <v>0</v>
      </c>
    </row>
    <row r="88" spans="1:19" ht="12.75">
      <c r="A88" s="95"/>
      <c r="B88" s="93"/>
      <c r="C88" s="75"/>
      <c r="D88" s="322">
        <f>'ea detail'!D88</f>
        <v>0</v>
      </c>
      <c r="E88" s="322">
        <f>'ea detail'!E88</f>
        <v>0</v>
      </c>
      <c r="F88" s="76">
        <f>'ea detail'!F88</f>
        <v>0</v>
      </c>
      <c r="G88" s="321">
        <f>'ea detail'!G88</f>
        <v>0</v>
      </c>
      <c r="H88" s="93">
        <f>'ea detail'!H88</f>
        <v>0</v>
      </c>
      <c r="I88" s="76">
        <f t="shared" si="15"/>
        <v>0</v>
      </c>
      <c r="J88" s="330"/>
      <c r="K88" s="108"/>
      <c r="L88" s="354">
        <f>'ea detail'!L88</f>
        <v>0</v>
      </c>
      <c r="M88" s="304"/>
      <c r="N88" s="304"/>
      <c r="O88" s="304"/>
      <c r="P88" s="304"/>
      <c r="Q88" s="231">
        <f t="shared" si="16"/>
        <v>0</v>
      </c>
      <c r="R88" s="351">
        <f>'ea detail'!Q88-'teg detail'!Q88</f>
        <v>0</v>
      </c>
      <c r="S88" s="351">
        <f t="shared" si="17"/>
        <v>0</v>
      </c>
    </row>
    <row r="89" spans="1:19" ht="12.75">
      <c r="A89" s="95"/>
      <c r="B89" s="94" t="s">
        <v>17</v>
      </c>
      <c r="C89" s="75"/>
      <c r="D89" s="322" t="str">
        <f>'ea detail'!D89</f>
        <v>MUUD</v>
      </c>
      <c r="E89" s="75"/>
      <c r="F89" s="76">
        <f>'ea detail'!F89</f>
        <v>0</v>
      </c>
      <c r="G89" s="321">
        <f>'ea detail'!G89</f>
        <v>0</v>
      </c>
      <c r="H89" s="93">
        <f>'ea detail'!H89</f>
        <v>0</v>
      </c>
      <c r="I89" s="76">
        <f t="shared" si="15"/>
        <v>0</v>
      </c>
      <c r="J89" s="330"/>
      <c r="K89" s="108"/>
      <c r="L89" s="354">
        <f>'ea detail'!L89</f>
        <v>0</v>
      </c>
      <c r="M89" s="304"/>
      <c r="N89" s="304"/>
      <c r="O89" s="304"/>
      <c r="P89" s="304"/>
      <c r="Q89" s="231">
        <f t="shared" si="16"/>
        <v>0</v>
      </c>
      <c r="R89" s="351">
        <f>'ea detail'!Q89-'teg detail'!Q89</f>
        <v>0</v>
      </c>
      <c r="S89" s="351">
        <f t="shared" si="17"/>
        <v>0</v>
      </c>
    </row>
    <row r="90" spans="1:19" ht="12.75">
      <c r="A90" s="95"/>
      <c r="B90" s="93"/>
      <c r="C90" s="75"/>
      <c r="D90" s="75"/>
      <c r="E90" s="75"/>
      <c r="F90" s="76"/>
      <c r="G90" s="84"/>
      <c r="H90" s="81"/>
      <c r="I90" s="76"/>
      <c r="J90" s="330"/>
      <c r="K90" s="108"/>
      <c r="L90" s="231"/>
      <c r="M90" s="117"/>
      <c r="N90" s="117"/>
      <c r="O90" s="117"/>
      <c r="P90" s="117"/>
      <c r="Q90" s="231"/>
      <c r="R90" s="350"/>
      <c r="S90" s="350"/>
    </row>
    <row r="91" spans="1:19" ht="12.75">
      <c r="A91" s="95"/>
      <c r="B91" s="90" t="s">
        <v>40</v>
      </c>
      <c r="C91" s="90"/>
      <c r="D91" s="91" t="s">
        <v>123</v>
      </c>
      <c r="E91" s="91"/>
      <c r="F91" s="76"/>
      <c r="G91" s="84"/>
      <c r="H91" s="81"/>
      <c r="I91" s="89">
        <f>SUM(I76:I90)</f>
        <v>0</v>
      </c>
      <c r="J91" s="330"/>
      <c r="K91" s="108"/>
      <c r="L91" s="89">
        <f>SUM(L76:L90)</f>
        <v>0</v>
      </c>
      <c r="M91" s="89">
        <f>SUM(M76:M90)</f>
        <v>0</v>
      </c>
      <c r="N91" s="89">
        <f>SUM(N76:N90)</f>
        <v>0</v>
      </c>
      <c r="O91" s="89">
        <f>SUM(O76:O90)</f>
        <v>0</v>
      </c>
      <c r="P91" s="89">
        <f>SUM(P76:P90)</f>
        <v>0</v>
      </c>
      <c r="Q91" s="352">
        <f>SUM(L91:P91)</f>
        <v>0</v>
      </c>
      <c r="R91" s="353">
        <f>'ea detail'!Q91-'teg detail'!Q91</f>
        <v>0</v>
      </c>
      <c r="S91" s="353">
        <f>IF(I91=0,0,Q91/I91*100)</f>
        <v>0</v>
      </c>
    </row>
    <row r="92" spans="1:19" ht="12.75">
      <c r="A92" s="95"/>
      <c r="B92" s="93"/>
      <c r="C92" s="93"/>
      <c r="D92" s="91"/>
      <c r="E92" s="91"/>
      <c r="F92" s="76"/>
      <c r="G92" s="84"/>
      <c r="H92" s="81"/>
      <c r="I92" s="76"/>
      <c r="J92" s="330"/>
      <c r="K92" s="108"/>
      <c r="L92" s="231"/>
      <c r="M92" s="117"/>
      <c r="N92" s="117"/>
      <c r="O92" s="117"/>
      <c r="P92" s="117"/>
      <c r="Q92" s="231"/>
      <c r="R92" s="350"/>
      <c r="S92" s="350"/>
    </row>
    <row r="93" spans="1:19" ht="12.75">
      <c r="A93" s="311">
        <f>'ea detail'!A93</f>
        <v>8</v>
      </c>
      <c r="B93" s="312" t="s">
        <v>2</v>
      </c>
      <c r="C93" s="312"/>
      <c r="D93" s="313" t="s">
        <v>181</v>
      </c>
      <c r="E93" s="332"/>
      <c r="F93" s="314" t="s">
        <v>144</v>
      </c>
      <c r="G93" s="315" t="s">
        <v>143</v>
      </c>
      <c r="H93" s="316" t="s">
        <v>145</v>
      </c>
      <c r="I93" s="317" t="s">
        <v>146</v>
      </c>
      <c r="J93" s="318" t="s">
        <v>20</v>
      </c>
      <c r="K93" s="108"/>
      <c r="L93" s="394" t="str">
        <f aca="true" t="shared" si="18" ref="L93:Q93">L7</f>
        <v>Arendus</v>
      </c>
      <c r="M93" s="394" t="str">
        <f t="shared" si="18"/>
        <v>daatum</v>
      </c>
      <c r="N93" s="394" t="str">
        <f t="shared" si="18"/>
        <v>daatum</v>
      </c>
      <c r="O93" s="394" t="str">
        <f t="shared" si="18"/>
        <v>daatum</v>
      </c>
      <c r="P93" s="394" t="str">
        <f t="shared" si="18"/>
        <v>daatum</v>
      </c>
      <c r="Q93" s="349" t="str">
        <f t="shared" si="18"/>
        <v>kokku €</v>
      </c>
      <c r="R93" s="349" t="s">
        <v>289</v>
      </c>
      <c r="S93" s="349" t="s">
        <v>10</v>
      </c>
    </row>
    <row r="94" spans="1:19" ht="12.75">
      <c r="A94" s="95"/>
      <c r="B94" s="93"/>
      <c r="C94" s="93"/>
      <c r="D94" s="75"/>
      <c r="E94" s="75"/>
      <c r="F94" s="76"/>
      <c r="G94" s="84"/>
      <c r="H94" s="81"/>
      <c r="I94" s="76"/>
      <c r="J94" s="330"/>
      <c r="K94" s="108"/>
      <c r="L94" s="231"/>
      <c r="M94" s="117"/>
      <c r="N94" s="117"/>
      <c r="O94" s="117"/>
      <c r="P94" s="117"/>
      <c r="Q94" s="231"/>
      <c r="R94" s="350"/>
      <c r="S94" s="350"/>
    </row>
    <row r="95" spans="1:19" ht="12.75">
      <c r="A95" s="95"/>
      <c r="B95" s="94" t="s">
        <v>41</v>
      </c>
      <c r="C95" s="94"/>
      <c r="D95" s="322" t="str">
        <f>'ea detail'!D95</f>
        <v>KAAMERAGRUPP</v>
      </c>
      <c r="E95" s="322">
        <f>'ea detail'!E95</f>
        <v>0</v>
      </c>
      <c r="F95" s="76">
        <f>'ea detail'!F95</f>
        <v>0</v>
      </c>
      <c r="G95" s="321">
        <f>'ea detail'!G95</f>
        <v>0</v>
      </c>
      <c r="H95" s="93">
        <f>'ea detail'!H95</f>
        <v>0</v>
      </c>
      <c r="I95" s="76">
        <f aca="true" t="shared" si="19" ref="I95:I100">F95*H95</f>
        <v>0</v>
      </c>
      <c r="J95" s="330"/>
      <c r="K95" s="108"/>
      <c r="L95" s="354">
        <f>'ea detail'!L95</f>
        <v>0</v>
      </c>
      <c r="M95" s="304"/>
      <c r="N95" s="304"/>
      <c r="O95" s="304"/>
      <c r="P95" s="304"/>
      <c r="Q95" s="231">
        <f aca="true" t="shared" si="20" ref="Q95:Q100">SUM(L95:P95)</f>
        <v>0</v>
      </c>
      <c r="R95" s="351">
        <f>'ea detail'!Q95-'teg detail'!Q95</f>
        <v>0</v>
      </c>
      <c r="S95" s="351">
        <f aca="true" t="shared" si="21" ref="S95:S100">IF(I95=0,0,Q95/I95*100)</f>
        <v>0</v>
      </c>
    </row>
    <row r="96" spans="1:19" ht="12.75">
      <c r="A96" s="95"/>
      <c r="B96" s="94"/>
      <c r="C96" s="94"/>
      <c r="D96" s="322" t="str">
        <f>'ea detail'!D96</f>
        <v>GRIPIGRUPP</v>
      </c>
      <c r="E96" s="322">
        <f>'ea detail'!E96</f>
        <v>0</v>
      </c>
      <c r="F96" s="76">
        <f>'ea detail'!F96</f>
        <v>0</v>
      </c>
      <c r="G96" s="321">
        <f>'ea detail'!G96</f>
        <v>0</v>
      </c>
      <c r="H96" s="93">
        <f>'ea detail'!H96</f>
        <v>0</v>
      </c>
      <c r="I96" s="76">
        <f t="shared" si="19"/>
        <v>0</v>
      </c>
      <c r="J96" s="330"/>
      <c r="K96" s="108"/>
      <c r="L96" s="354">
        <f>'ea detail'!L96</f>
        <v>0</v>
      </c>
      <c r="M96" s="304"/>
      <c r="N96" s="304"/>
      <c r="O96" s="304"/>
      <c r="P96" s="304"/>
      <c r="Q96" s="231">
        <f>SUM(L96:P96)</f>
        <v>0</v>
      </c>
      <c r="R96" s="351">
        <f>'ea detail'!Q96-'teg detail'!Q96</f>
        <v>0</v>
      </c>
      <c r="S96" s="351">
        <f t="shared" si="21"/>
        <v>0</v>
      </c>
    </row>
    <row r="97" spans="1:19" ht="12.75">
      <c r="A97" s="95"/>
      <c r="B97" s="94"/>
      <c r="C97" s="94"/>
      <c r="D97" s="322" t="str">
        <f>'ea detail'!D97</f>
        <v>VALGUSGRUPP</v>
      </c>
      <c r="E97" s="322">
        <f>'ea detail'!E97</f>
        <v>0</v>
      </c>
      <c r="F97" s="76">
        <f>'ea detail'!F97</f>
        <v>0</v>
      </c>
      <c r="G97" s="321">
        <f>'ea detail'!G97</f>
        <v>0</v>
      </c>
      <c r="H97" s="93">
        <f>'ea detail'!H97</f>
        <v>0</v>
      </c>
      <c r="I97" s="76">
        <f t="shared" si="19"/>
        <v>0</v>
      </c>
      <c r="J97" s="330"/>
      <c r="K97" s="108"/>
      <c r="L97" s="354">
        <f>'ea detail'!L97</f>
        <v>0</v>
      </c>
      <c r="M97" s="304"/>
      <c r="N97" s="304"/>
      <c r="O97" s="304"/>
      <c r="P97" s="304"/>
      <c r="Q97" s="231">
        <f>SUM(L97:P97)</f>
        <v>0</v>
      </c>
      <c r="R97" s="351">
        <f>'ea detail'!Q97-'teg detail'!Q97</f>
        <v>0</v>
      </c>
      <c r="S97" s="351">
        <f t="shared" si="21"/>
        <v>0</v>
      </c>
    </row>
    <row r="98" spans="1:19" ht="12.75">
      <c r="A98" s="95"/>
      <c r="B98" s="94" t="s">
        <v>42</v>
      </c>
      <c r="C98" s="94"/>
      <c r="D98" s="322" t="str">
        <f>'ea detail'!D98</f>
        <v>HELIGRUPP</v>
      </c>
      <c r="E98" s="322">
        <f>'ea detail'!E98</f>
        <v>0</v>
      </c>
      <c r="F98" s="76">
        <f>'ea detail'!F98</f>
        <v>0</v>
      </c>
      <c r="G98" s="321">
        <f>'ea detail'!G98</f>
        <v>0</v>
      </c>
      <c r="H98" s="93">
        <f>'ea detail'!H98</f>
        <v>0</v>
      </c>
      <c r="I98" s="76">
        <f t="shared" si="19"/>
        <v>0</v>
      </c>
      <c r="J98" s="330"/>
      <c r="K98" s="108"/>
      <c r="L98" s="354">
        <f>'ea detail'!L98</f>
        <v>0</v>
      </c>
      <c r="M98" s="304"/>
      <c r="N98" s="304"/>
      <c r="O98" s="304"/>
      <c r="P98" s="304"/>
      <c r="Q98" s="231">
        <f t="shared" si="20"/>
        <v>0</v>
      </c>
      <c r="R98" s="351">
        <f>'ea detail'!Q98-'teg detail'!Q98</f>
        <v>0</v>
      </c>
      <c r="S98" s="351">
        <f t="shared" si="21"/>
        <v>0</v>
      </c>
    </row>
    <row r="99" spans="1:19" ht="12.75">
      <c r="A99" s="95"/>
      <c r="B99" s="94"/>
      <c r="C99" s="94"/>
      <c r="D99" s="322">
        <f>'ea detail'!D99</f>
        <v>0</v>
      </c>
      <c r="E99" s="322">
        <f>'ea detail'!E99</f>
        <v>0</v>
      </c>
      <c r="F99" s="76">
        <f>'ea detail'!F99</f>
        <v>0</v>
      </c>
      <c r="G99" s="321">
        <f>'ea detail'!G99</f>
        <v>0</v>
      </c>
      <c r="H99" s="93">
        <f>'ea detail'!H99</f>
        <v>0</v>
      </c>
      <c r="I99" s="76">
        <f t="shared" si="19"/>
        <v>0</v>
      </c>
      <c r="J99" s="330"/>
      <c r="K99" s="108"/>
      <c r="L99" s="354">
        <f>'ea detail'!L99</f>
        <v>0</v>
      </c>
      <c r="M99" s="304"/>
      <c r="N99" s="304"/>
      <c r="O99" s="304"/>
      <c r="P99" s="304"/>
      <c r="Q99" s="231">
        <f t="shared" si="20"/>
        <v>0</v>
      </c>
      <c r="R99" s="351">
        <f>'ea detail'!Q99-'teg detail'!Q99</f>
        <v>0</v>
      </c>
      <c r="S99" s="351">
        <f t="shared" si="21"/>
        <v>0</v>
      </c>
    </row>
    <row r="100" spans="1:19" ht="12.75">
      <c r="A100" s="95"/>
      <c r="B100" s="94" t="s">
        <v>43</v>
      </c>
      <c r="C100" s="94"/>
      <c r="D100" s="322" t="str">
        <f>'ea detail'!D100</f>
        <v>MUUD</v>
      </c>
      <c r="E100" s="322">
        <f>'ea detail'!E100</f>
        <v>0</v>
      </c>
      <c r="F100" s="76">
        <f>'ea detail'!F100</f>
        <v>0</v>
      </c>
      <c r="G100" s="321">
        <f>'ea detail'!G100</f>
        <v>0</v>
      </c>
      <c r="H100" s="93">
        <f>'ea detail'!H100</f>
        <v>0</v>
      </c>
      <c r="I100" s="76">
        <f t="shared" si="19"/>
        <v>0</v>
      </c>
      <c r="J100" s="330"/>
      <c r="K100" s="108"/>
      <c r="L100" s="354">
        <f>'ea detail'!L100</f>
        <v>0</v>
      </c>
      <c r="M100" s="304"/>
      <c r="N100" s="304"/>
      <c r="O100" s="304"/>
      <c r="P100" s="304"/>
      <c r="Q100" s="231">
        <f t="shared" si="20"/>
        <v>0</v>
      </c>
      <c r="R100" s="351">
        <f>'ea detail'!Q100-'teg detail'!Q100</f>
        <v>0</v>
      </c>
      <c r="S100" s="351">
        <f t="shared" si="21"/>
        <v>0</v>
      </c>
    </row>
    <row r="101" spans="1:19" ht="12.75">
      <c r="A101" s="95"/>
      <c r="B101" s="94"/>
      <c r="C101" s="94"/>
      <c r="D101" s="75"/>
      <c r="E101" s="75"/>
      <c r="F101" s="76"/>
      <c r="G101" s="84"/>
      <c r="H101" s="81"/>
      <c r="I101" s="76"/>
      <c r="J101" s="330"/>
      <c r="K101" s="108"/>
      <c r="L101" s="231"/>
      <c r="M101" s="117"/>
      <c r="N101" s="117"/>
      <c r="O101" s="117"/>
      <c r="P101" s="117"/>
      <c r="Q101" s="231"/>
      <c r="R101" s="350"/>
      <c r="S101" s="350"/>
    </row>
    <row r="102" spans="1:19" ht="12.75">
      <c r="A102" s="95"/>
      <c r="B102" s="90" t="s">
        <v>44</v>
      </c>
      <c r="C102" s="90"/>
      <c r="D102" s="91" t="s">
        <v>205</v>
      </c>
      <c r="E102" s="91"/>
      <c r="F102" s="76"/>
      <c r="G102" s="84"/>
      <c r="H102" s="81"/>
      <c r="I102" s="89">
        <f>SUM(I95:I101)</f>
        <v>0</v>
      </c>
      <c r="J102" s="330"/>
      <c r="K102" s="108"/>
      <c r="L102" s="89">
        <f>SUM(L95:L101)</f>
        <v>0</v>
      </c>
      <c r="M102" s="82">
        <f>SUM(M95:M101)</f>
        <v>0</v>
      </c>
      <c r="N102" s="82">
        <f>SUM(N95:N101)</f>
        <v>0</v>
      </c>
      <c r="O102" s="82">
        <f>SUM(O95:O101)</f>
        <v>0</v>
      </c>
      <c r="P102" s="82">
        <f>SUM(P95:P101)</f>
        <v>0</v>
      </c>
      <c r="Q102" s="352">
        <f>SUM(L102:P102)</f>
        <v>0</v>
      </c>
      <c r="R102" s="353">
        <f>'ea detail'!Q102-'teg detail'!Q102</f>
        <v>0</v>
      </c>
      <c r="S102" s="353">
        <f>IF(I102=0,0,Q102/I102*100)</f>
        <v>0</v>
      </c>
    </row>
    <row r="103" spans="1:19" ht="12.75">
      <c r="A103" s="95"/>
      <c r="B103" s="90"/>
      <c r="C103" s="90"/>
      <c r="D103" s="91"/>
      <c r="E103" s="91"/>
      <c r="F103" s="76"/>
      <c r="G103" s="84"/>
      <c r="H103" s="81"/>
      <c r="I103" s="89"/>
      <c r="J103" s="330"/>
      <c r="K103" s="108"/>
      <c r="L103" s="82"/>
      <c r="M103" s="82"/>
      <c r="N103" s="82"/>
      <c r="O103" s="82"/>
      <c r="P103" s="82"/>
      <c r="Q103" s="352"/>
      <c r="R103" s="353"/>
      <c r="S103" s="353"/>
    </row>
    <row r="104" spans="1:19" ht="12.75">
      <c r="A104" s="311">
        <f>'ea detail'!A104</f>
        <v>9</v>
      </c>
      <c r="B104" s="59" t="s">
        <v>2</v>
      </c>
      <c r="C104" s="59"/>
      <c r="D104" s="60" t="s">
        <v>276</v>
      </c>
      <c r="E104" s="113"/>
      <c r="F104" s="61" t="s">
        <v>144</v>
      </c>
      <c r="G104" s="62" t="s">
        <v>143</v>
      </c>
      <c r="H104" s="64" t="s">
        <v>145</v>
      </c>
      <c r="I104" s="64" t="s">
        <v>146</v>
      </c>
      <c r="J104" s="65" t="s">
        <v>20</v>
      </c>
      <c r="K104" s="108"/>
      <c r="L104" s="394" t="str">
        <f aca="true" t="shared" si="22" ref="L104:Q104">L7</f>
        <v>Arendus</v>
      </c>
      <c r="M104" s="394" t="str">
        <f t="shared" si="22"/>
        <v>daatum</v>
      </c>
      <c r="N104" s="394" t="str">
        <f t="shared" si="22"/>
        <v>daatum</v>
      </c>
      <c r="O104" s="394" t="str">
        <f t="shared" si="22"/>
        <v>daatum</v>
      </c>
      <c r="P104" s="394" t="str">
        <f t="shared" si="22"/>
        <v>daatum</v>
      </c>
      <c r="Q104" s="349" t="str">
        <f t="shared" si="22"/>
        <v>kokku €</v>
      </c>
      <c r="R104" s="349" t="s">
        <v>289</v>
      </c>
      <c r="S104" s="349" t="s">
        <v>10</v>
      </c>
    </row>
    <row r="105" spans="1:19" ht="12.75">
      <c r="A105" s="95"/>
      <c r="B105" s="90"/>
      <c r="C105" s="90"/>
      <c r="D105" s="91"/>
      <c r="E105" s="91"/>
      <c r="F105" s="76"/>
      <c r="G105" s="84"/>
      <c r="H105" s="81"/>
      <c r="I105" s="89"/>
      <c r="J105" s="330"/>
      <c r="K105" s="108"/>
      <c r="L105" s="89"/>
      <c r="M105" s="82"/>
      <c r="N105" s="82"/>
      <c r="O105" s="82"/>
      <c r="P105" s="82"/>
      <c r="Q105" s="352"/>
      <c r="R105" s="353"/>
      <c r="S105" s="353"/>
    </row>
    <row r="106" spans="1:19" ht="12.75">
      <c r="A106" s="95"/>
      <c r="B106" s="90"/>
      <c r="C106" s="90"/>
      <c r="D106" s="322" t="str">
        <f>'ea detail'!D106</f>
        <v>LAVASTUSKULUD</v>
      </c>
      <c r="E106" s="91"/>
      <c r="F106" s="76">
        <f>'ea detail'!F106</f>
        <v>0</v>
      </c>
      <c r="G106" s="321">
        <f>'ea detail'!G106</f>
        <v>0</v>
      </c>
      <c r="H106" s="93">
        <f>'ea detail'!H106</f>
        <v>0</v>
      </c>
      <c r="I106" s="76">
        <f>F106*H106</f>
        <v>0</v>
      </c>
      <c r="J106" s="330"/>
      <c r="K106" s="108"/>
      <c r="L106" s="354">
        <f>'ea detail'!L106</f>
        <v>0</v>
      </c>
      <c r="M106" s="304"/>
      <c r="N106" s="304"/>
      <c r="O106" s="304"/>
      <c r="P106" s="304"/>
      <c r="Q106" s="231">
        <f>SUM(L106:P106)</f>
        <v>0</v>
      </c>
      <c r="R106" s="351">
        <f>'ea detail'!Q106-'teg detail'!Q106</f>
        <v>0</v>
      </c>
      <c r="S106" s="351">
        <f>IF(I106=0,0,Q106/I106*100)</f>
        <v>0</v>
      </c>
    </row>
    <row r="107" spans="1:19" ht="12.75">
      <c r="A107" s="95"/>
      <c r="B107" s="90"/>
      <c r="C107" s="90"/>
      <c r="D107" s="322"/>
      <c r="E107" s="91"/>
      <c r="F107" s="76"/>
      <c r="G107" s="84"/>
      <c r="H107" s="81"/>
      <c r="I107" s="89"/>
      <c r="J107" s="330"/>
      <c r="K107" s="108"/>
      <c r="L107" s="89"/>
      <c r="M107" s="82"/>
      <c r="N107" s="82"/>
      <c r="O107" s="82"/>
      <c r="P107" s="82"/>
      <c r="Q107" s="352"/>
      <c r="R107" s="353"/>
      <c r="S107" s="353"/>
    </row>
    <row r="108" spans="1:19" ht="12.75">
      <c r="A108" s="95"/>
      <c r="B108" s="90"/>
      <c r="C108" s="90"/>
      <c r="D108" s="389" t="str">
        <f>'ea detail'!D108</f>
        <v>LAVASTUSKULUD KOKKU</v>
      </c>
      <c r="E108" s="91"/>
      <c r="F108" s="76"/>
      <c r="G108" s="84"/>
      <c r="H108" s="81"/>
      <c r="I108" s="89">
        <f>SUM(I106:I107)</f>
        <v>0</v>
      </c>
      <c r="J108" s="330"/>
      <c r="K108" s="108"/>
      <c r="L108" s="89">
        <f>SUM(L106:L107)</f>
        <v>0</v>
      </c>
      <c r="M108" s="82">
        <f>SUM(M106:M107)</f>
        <v>0</v>
      </c>
      <c r="N108" s="82">
        <f>SUM(N106:N107)</f>
        <v>0</v>
      </c>
      <c r="O108" s="82">
        <f>SUM(O106:O107)</f>
        <v>0</v>
      </c>
      <c r="P108" s="82">
        <f>SUM(P106:P107)</f>
        <v>0</v>
      </c>
      <c r="Q108" s="352">
        <f>SUM(L108:P108)</f>
        <v>0</v>
      </c>
      <c r="R108" s="353">
        <f>'ea detail'!Q108-'teg detail'!Q108</f>
        <v>0</v>
      </c>
      <c r="S108" s="353">
        <f>IF(I108=0,0,Q108/I108*100)</f>
        <v>0</v>
      </c>
    </row>
    <row r="109" spans="1:19" ht="12.75">
      <c r="A109" s="95"/>
      <c r="B109" s="93"/>
      <c r="C109" s="93"/>
      <c r="D109" s="75"/>
      <c r="E109" s="75"/>
      <c r="F109" s="76"/>
      <c r="G109" s="84"/>
      <c r="H109" s="81"/>
      <c r="I109" s="76"/>
      <c r="J109" s="330"/>
      <c r="K109" s="108"/>
      <c r="L109" s="231"/>
      <c r="M109" s="117"/>
      <c r="N109" s="117"/>
      <c r="O109" s="117"/>
      <c r="P109" s="117"/>
      <c r="Q109" s="231"/>
      <c r="R109" s="350"/>
      <c r="S109" s="350"/>
    </row>
    <row r="110" spans="1:19" ht="12.75">
      <c r="A110" s="311">
        <f>'ea detail'!A110</f>
        <v>10</v>
      </c>
      <c r="B110" s="312" t="s">
        <v>3</v>
      </c>
      <c r="C110" s="312"/>
      <c r="D110" s="333" t="s">
        <v>182</v>
      </c>
      <c r="E110" s="332"/>
      <c r="F110" s="314" t="s">
        <v>144</v>
      </c>
      <c r="G110" s="315" t="s">
        <v>143</v>
      </c>
      <c r="H110" s="316" t="s">
        <v>145</v>
      </c>
      <c r="I110" s="317" t="s">
        <v>146</v>
      </c>
      <c r="J110" s="318" t="s">
        <v>20</v>
      </c>
      <c r="K110" s="108"/>
      <c r="L110" s="394" t="str">
        <f aca="true" t="shared" si="23" ref="L110:Q110">L7</f>
        <v>Arendus</v>
      </c>
      <c r="M110" s="394" t="str">
        <f t="shared" si="23"/>
        <v>daatum</v>
      </c>
      <c r="N110" s="394" t="str">
        <f t="shared" si="23"/>
        <v>daatum</v>
      </c>
      <c r="O110" s="394" t="str">
        <f t="shared" si="23"/>
        <v>daatum</v>
      </c>
      <c r="P110" s="394" t="str">
        <f t="shared" si="23"/>
        <v>daatum</v>
      </c>
      <c r="Q110" s="349" t="str">
        <f t="shared" si="23"/>
        <v>kokku €</v>
      </c>
      <c r="R110" s="349" t="s">
        <v>289</v>
      </c>
      <c r="S110" s="349" t="s">
        <v>10</v>
      </c>
    </row>
    <row r="111" spans="1:19" ht="12.75">
      <c r="A111" s="95"/>
      <c r="B111" s="75"/>
      <c r="C111" s="75"/>
      <c r="D111" s="75"/>
      <c r="E111" s="75"/>
      <c r="F111" s="76"/>
      <c r="G111" s="84"/>
      <c r="H111" s="81"/>
      <c r="I111" s="76"/>
      <c r="J111" s="330"/>
      <c r="K111" s="108"/>
      <c r="L111" s="231"/>
      <c r="M111" s="117"/>
      <c r="N111" s="117"/>
      <c r="O111" s="117"/>
      <c r="P111" s="117"/>
      <c r="Q111" s="231"/>
      <c r="R111" s="350"/>
      <c r="S111" s="350"/>
    </row>
    <row r="112" spans="1:19" ht="12.75">
      <c r="A112" s="95"/>
      <c r="B112" s="74" t="s">
        <v>45</v>
      </c>
      <c r="C112" s="74"/>
      <c r="D112" s="322" t="str">
        <f>'ea detail'!D112</f>
        <v>FILMILINT</v>
      </c>
      <c r="E112" s="322">
        <f>'ea detail'!E112</f>
        <v>0</v>
      </c>
      <c r="F112" s="76">
        <f>'ea detail'!F112</f>
        <v>0</v>
      </c>
      <c r="G112" s="321">
        <f>'ea detail'!G112</f>
        <v>0</v>
      </c>
      <c r="H112" s="93">
        <f>'ea detail'!H112</f>
        <v>0</v>
      </c>
      <c r="I112" s="76">
        <f>F112*H112</f>
        <v>0</v>
      </c>
      <c r="J112" s="330"/>
      <c r="K112" s="108"/>
      <c r="L112" s="354">
        <f>'ea detail'!L112</f>
        <v>0</v>
      </c>
      <c r="M112" s="304"/>
      <c r="N112" s="304"/>
      <c r="O112" s="304"/>
      <c r="P112" s="304"/>
      <c r="Q112" s="231">
        <f>SUM(L112:P112)</f>
        <v>0</v>
      </c>
      <c r="R112" s="351">
        <f>'ea detail'!Q112-'teg detail'!Q112</f>
        <v>0</v>
      </c>
      <c r="S112" s="351">
        <f>IF(I112=0,0,Q112/I112*100)</f>
        <v>0</v>
      </c>
    </row>
    <row r="113" spans="1:19" ht="12.75">
      <c r="A113" s="95"/>
      <c r="B113" s="96" t="s">
        <v>46</v>
      </c>
      <c r="C113" s="75" t="s">
        <v>47</v>
      </c>
      <c r="D113" s="322" t="str">
        <f>'ea detail'!D113</f>
        <v>KÕVAKETTAD</v>
      </c>
      <c r="E113" s="322">
        <f>'ea detail'!E113</f>
        <v>0</v>
      </c>
      <c r="F113" s="76">
        <f>'ea detail'!F113</f>
        <v>0</v>
      </c>
      <c r="G113" s="321">
        <f>'ea detail'!G113</f>
        <v>0</v>
      </c>
      <c r="H113" s="93">
        <f>'ea detail'!H113</f>
        <v>0</v>
      </c>
      <c r="I113" s="76">
        <f>F113*H113</f>
        <v>0</v>
      </c>
      <c r="J113" s="330"/>
      <c r="K113" s="108"/>
      <c r="L113" s="354">
        <f>'ea detail'!L113</f>
        <v>0</v>
      </c>
      <c r="M113" s="304"/>
      <c r="N113" s="304"/>
      <c r="O113" s="304"/>
      <c r="P113" s="304"/>
      <c r="Q113" s="231">
        <f>SUM(L113:P113)</f>
        <v>0</v>
      </c>
      <c r="R113" s="351">
        <f>'ea detail'!Q113-'teg detail'!Q113</f>
        <v>0</v>
      </c>
      <c r="S113" s="351">
        <f>IF(I113=0,0,Q113/I113*100)</f>
        <v>0</v>
      </c>
    </row>
    <row r="114" spans="1:19" ht="12.75">
      <c r="A114" s="95"/>
      <c r="B114" s="74" t="s">
        <v>234</v>
      </c>
      <c r="C114" s="74"/>
      <c r="D114" s="322" t="str">
        <f>'ea detail'!D114</f>
        <v>TARVIKUD (DISKID, PATAREID  jne)</v>
      </c>
      <c r="E114" s="322">
        <f>'ea detail'!E114</f>
        <v>0</v>
      </c>
      <c r="F114" s="76">
        <f>'ea detail'!F114</f>
        <v>0</v>
      </c>
      <c r="G114" s="321">
        <f>'ea detail'!G114</f>
        <v>0</v>
      </c>
      <c r="H114" s="93">
        <f>'ea detail'!H114</f>
        <v>0</v>
      </c>
      <c r="I114" s="76">
        <f>F114*H114</f>
        <v>0</v>
      </c>
      <c r="J114" s="330"/>
      <c r="K114" s="108"/>
      <c r="L114" s="354">
        <f>'ea detail'!L114</f>
        <v>0</v>
      </c>
      <c r="M114" s="304"/>
      <c r="N114" s="304"/>
      <c r="O114" s="304"/>
      <c r="P114" s="304"/>
      <c r="Q114" s="231">
        <f>SUM(L114:P114)</f>
        <v>0</v>
      </c>
      <c r="R114" s="351">
        <f>'ea detail'!Q114-'teg detail'!Q114</f>
        <v>0</v>
      </c>
      <c r="S114" s="351">
        <f>IF(I114=0,0,Q114/I114*100)</f>
        <v>0</v>
      </c>
    </row>
    <row r="115" spans="1:19" ht="12.75">
      <c r="A115" s="95"/>
      <c r="B115" s="74"/>
      <c r="C115" s="74"/>
      <c r="D115" s="322">
        <f>'ea detail'!D115</f>
        <v>0</v>
      </c>
      <c r="E115" s="322">
        <f>'ea detail'!E115</f>
        <v>0</v>
      </c>
      <c r="F115" s="76">
        <f>'ea detail'!F115</f>
        <v>0</v>
      </c>
      <c r="G115" s="321">
        <f>'ea detail'!G115</f>
        <v>0</v>
      </c>
      <c r="H115" s="93">
        <f>'ea detail'!H115</f>
        <v>0</v>
      </c>
      <c r="I115" s="76">
        <f>F115*H115</f>
        <v>0</v>
      </c>
      <c r="J115" s="330"/>
      <c r="K115" s="108"/>
      <c r="L115" s="354">
        <f>'ea detail'!L115</f>
        <v>0</v>
      </c>
      <c r="M115" s="304"/>
      <c r="N115" s="304"/>
      <c r="O115" s="304"/>
      <c r="P115" s="304"/>
      <c r="Q115" s="231">
        <f>SUM(L115:P115)</f>
        <v>0</v>
      </c>
      <c r="R115" s="351">
        <f>'ea detail'!Q115-'teg detail'!Q115</f>
        <v>0</v>
      </c>
      <c r="S115" s="351">
        <f>IF(I115=0,0,Q115/I115*100)</f>
        <v>0</v>
      </c>
    </row>
    <row r="116" spans="1:19" ht="12.75">
      <c r="A116" s="95"/>
      <c r="B116" s="74" t="s">
        <v>48</v>
      </c>
      <c r="C116" s="74"/>
      <c r="D116" s="322" t="str">
        <f>'ea detail'!D116</f>
        <v>MUU MATERJAL</v>
      </c>
      <c r="E116" s="322">
        <f>'ea detail'!E116</f>
        <v>0</v>
      </c>
      <c r="F116" s="76">
        <f>'ea detail'!F116</f>
        <v>0</v>
      </c>
      <c r="G116" s="321">
        <f>'ea detail'!G116</f>
        <v>0</v>
      </c>
      <c r="H116" s="93">
        <f>'ea detail'!H116</f>
        <v>0</v>
      </c>
      <c r="I116" s="76">
        <f>F116*H116</f>
        <v>0</v>
      </c>
      <c r="J116" s="330"/>
      <c r="K116" s="108"/>
      <c r="L116" s="354">
        <f>'ea detail'!L116</f>
        <v>0</v>
      </c>
      <c r="M116" s="304"/>
      <c r="N116" s="304"/>
      <c r="O116" s="304"/>
      <c r="P116" s="304"/>
      <c r="Q116" s="231">
        <f>SUM(L116:P116)</f>
        <v>0</v>
      </c>
      <c r="R116" s="351">
        <f>'ea detail'!Q116-'teg detail'!Q116</f>
        <v>0</v>
      </c>
      <c r="S116" s="351">
        <f>IF(I116=0,0,Q116/I116*100)</f>
        <v>0</v>
      </c>
    </row>
    <row r="117" spans="1:19" ht="12.75">
      <c r="A117" s="95"/>
      <c r="B117" s="96"/>
      <c r="C117" s="96"/>
      <c r="D117" s="75"/>
      <c r="E117" s="75"/>
      <c r="F117" s="76"/>
      <c r="G117" s="84"/>
      <c r="H117" s="81"/>
      <c r="I117" s="76"/>
      <c r="J117" s="330"/>
      <c r="K117" s="108"/>
      <c r="L117" s="231"/>
      <c r="M117" s="117"/>
      <c r="N117" s="117"/>
      <c r="O117" s="117"/>
      <c r="P117" s="117"/>
      <c r="Q117" s="231"/>
      <c r="R117" s="350"/>
      <c r="S117" s="350"/>
    </row>
    <row r="118" spans="1:19" ht="12.75">
      <c r="A118" s="95"/>
      <c r="B118" s="90" t="s">
        <v>49</v>
      </c>
      <c r="C118" s="90"/>
      <c r="D118" s="91" t="s">
        <v>212</v>
      </c>
      <c r="E118" s="91"/>
      <c r="F118" s="76"/>
      <c r="G118" s="84"/>
      <c r="H118" s="81"/>
      <c r="I118" s="89">
        <f>SUM(I112:I117)</f>
        <v>0</v>
      </c>
      <c r="J118" s="330"/>
      <c r="K118" s="108"/>
      <c r="L118" s="89">
        <f>SUM(L112:L117)</f>
        <v>0</v>
      </c>
      <c r="M118" s="82">
        <f>SUM(M112:M117)</f>
        <v>0</v>
      </c>
      <c r="N118" s="82">
        <f>SUM(N112:N117)</f>
        <v>0</v>
      </c>
      <c r="O118" s="82">
        <f>SUM(O112:O117)</f>
        <v>0</v>
      </c>
      <c r="P118" s="82">
        <f>SUM(P112:P117)</f>
        <v>0</v>
      </c>
      <c r="Q118" s="352">
        <f>SUM(L118:P118)</f>
        <v>0</v>
      </c>
      <c r="R118" s="353">
        <f>'ea detail'!Q118-'teg detail'!Q118</f>
        <v>0</v>
      </c>
      <c r="S118" s="353">
        <f>IF(I118=0,0,Q118/I118*100)</f>
        <v>0</v>
      </c>
    </row>
    <row r="119" spans="1:19" ht="12.75">
      <c r="A119" s="95"/>
      <c r="B119" s="75"/>
      <c r="C119" s="75"/>
      <c r="D119" s="75"/>
      <c r="E119" s="75"/>
      <c r="F119" s="76"/>
      <c r="G119" s="84"/>
      <c r="H119" s="81"/>
      <c r="I119" s="76"/>
      <c r="J119" s="330"/>
      <c r="K119" s="108"/>
      <c r="L119" s="231"/>
      <c r="M119" s="117"/>
      <c r="N119" s="117"/>
      <c r="O119" s="117"/>
      <c r="P119" s="117"/>
      <c r="Q119" s="231"/>
      <c r="R119" s="350"/>
      <c r="S119" s="350"/>
    </row>
    <row r="120" spans="1:19" ht="12.75">
      <c r="A120" s="311">
        <f>'ea detail'!A120</f>
        <v>11</v>
      </c>
      <c r="B120" s="312" t="s">
        <v>4</v>
      </c>
      <c r="C120" s="312"/>
      <c r="D120" s="313" t="s">
        <v>183</v>
      </c>
      <c r="E120" s="327"/>
      <c r="F120" s="314" t="s">
        <v>144</v>
      </c>
      <c r="G120" s="315" t="s">
        <v>143</v>
      </c>
      <c r="H120" s="316" t="s">
        <v>145</v>
      </c>
      <c r="I120" s="317" t="s">
        <v>146</v>
      </c>
      <c r="J120" s="318" t="s">
        <v>20</v>
      </c>
      <c r="K120" s="108"/>
      <c r="L120" s="394" t="str">
        <f aca="true" t="shared" si="24" ref="L120:Q120">L7</f>
        <v>Arendus</v>
      </c>
      <c r="M120" s="394" t="str">
        <f t="shared" si="24"/>
        <v>daatum</v>
      </c>
      <c r="N120" s="394" t="str">
        <f t="shared" si="24"/>
        <v>daatum</v>
      </c>
      <c r="O120" s="394" t="str">
        <f t="shared" si="24"/>
        <v>daatum</v>
      </c>
      <c r="P120" s="394" t="str">
        <f t="shared" si="24"/>
        <v>daatum</v>
      </c>
      <c r="Q120" s="349" t="str">
        <f t="shared" si="24"/>
        <v>kokku €</v>
      </c>
      <c r="R120" s="349" t="s">
        <v>289</v>
      </c>
      <c r="S120" s="349" t="s">
        <v>10</v>
      </c>
    </row>
    <row r="121" spans="1:19" ht="12.75">
      <c r="A121" s="95"/>
      <c r="B121" s="75"/>
      <c r="C121" s="75"/>
      <c r="D121" s="75"/>
      <c r="E121" s="75"/>
      <c r="F121" s="76"/>
      <c r="G121" s="84"/>
      <c r="H121" s="81"/>
      <c r="I121" s="76"/>
      <c r="J121" s="330"/>
      <c r="K121" s="108"/>
      <c r="L121" s="231"/>
      <c r="M121" s="117"/>
      <c r="N121" s="117"/>
      <c r="O121" s="117"/>
      <c r="P121" s="117"/>
      <c r="Q121" s="231"/>
      <c r="R121" s="350"/>
      <c r="S121" s="350"/>
    </row>
    <row r="122" spans="1:19" ht="12.75">
      <c r="A122" s="95"/>
      <c r="B122" s="74" t="s">
        <v>50</v>
      </c>
      <c r="C122" s="74"/>
      <c r="D122" s="75" t="str">
        <f>'ea detail'!D122</f>
        <v>FILMIGA SEOTUD LABORITÖÖD</v>
      </c>
      <c r="E122" s="75"/>
      <c r="F122" s="76">
        <f>'ea detail'!F122</f>
        <v>0</v>
      </c>
      <c r="G122" s="321">
        <f>'ea detail'!G122</f>
        <v>0</v>
      </c>
      <c r="H122" s="93">
        <f>'ea detail'!H122</f>
        <v>0</v>
      </c>
      <c r="I122" s="76">
        <f>F122*H122</f>
        <v>0</v>
      </c>
      <c r="J122" s="330"/>
      <c r="K122" s="108"/>
      <c r="L122" s="354">
        <f>'ea detail'!L122</f>
        <v>0</v>
      </c>
      <c r="M122" s="304"/>
      <c r="N122" s="304"/>
      <c r="O122" s="304"/>
      <c r="P122" s="304"/>
      <c r="Q122" s="231">
        <f>SUM(L122:P122)</f>
        <v>0</v>
      </c>
      <c r="R122" s="351">
        <f>'ea detail'!Q122-'teg detail'!Q122</f>
        <v>0</v>
      </c>
      <c r="S122" s="351">
        <f>IF(I122=0,0,Q122/I122*100)</f>
        <v>0</v>
      </c>
    </row>
    <row r="123" spans="1:19" ht="12.75">
      <c r="A123" s="95"/>
      <c r="B123" s="75"/>
      <c r="C123" s="75"/>
      <c r="D123" s="75"/>
      <c r="E123" s="75"/>
      <c r="F123" s="76"/>
      <c r="G123" s="84"/>
      <c r="H123" s="81"/>
      <c r="I123" s="76"/>
      <c r="J123" s="330"/>
      <c r="K123" s="108"/>
      <c r="L123" s="231"/>
      <c r="M123" s="117"/>
      <c r="N123" s="117"/>
      <c r="O123" s="117"/>
      <c r="P123" s="117"/>
      <c r="Q123" s="231"/>
      <c r="R123" s="350"/>
      <c r="S123" s="350"/>
    </row>
    <row r="124" spans="1:19" ht="12.75">
      <c r="A124" s="95"/>
      <c r="B124" s="90" t="s">
        <v>52</v>
      </c>
      <c r="C124" s="90"/>
      <c r="D124" s="91" t="s">
        <v>214</v>
      </c>
      <c r="E124" s="91"/>
      <c r="F124" s="76"/>
      <c r="G124" s="84"/>
      <c r="H124" s="81"/>
      <c r="I124" s="89">
        <f>SUM(I122:I122)</f>
        <v>0</v>
      </c>
      <c r="J124" s="330"/>
      <c r="K124" s="108"/>
      <c r="L124" s="89">
        <f>SUM(L122:L122)</f>
        <v>0</v>
      </c>
      <c r="M124" s="89">
        <f>SUM(M122:M122)</f>
        <v>0</v>
      </c>
      <c r="N124" s="89">
        <f>SUM(N122:N122)</f>
        <v>0</v>
      </c>
      <c r="O124" s="89">
        <f>SUM(O122:O122)</f>
        <v>0</v>
      </c>
      <c r="P124" s="89">
        <f>SUM(P122:P122)</f>
        <v>0</v>
      </c>
      <c r="Q124" s="352">
        <f>SUM(L124:P124)</f>
        <v>0</v>
      </c>
      <c r="R124" s="353">
        <f>'ea detail'!Q124-'teg detail'!Q124</f>
        <v>0</v>
      </c>
      <c r="S124" s="353">
        <f>IF(I124=0,0,Q124/I124*100)</f>
        <v>0</v>
      </c>
    </row>
    <row r="125" spans="1:19" ht="12.75">
      <c r="A125" s="95"/>
      <c r="B125" s="75"/>
      <c r="C125" s="75"/>
      <c r="D125" s="326" t="s">
        <v>108</v>
      </c>
      <c r="E125" s="75"/>
      <c r="F125" s="76"/>
      <c r="G125" s="84"/>
      <c r="H125" s="81"/>
      <c r="I125" s="76"/>
      <c r="J125" s="330"/>
      <c r="K125" s="108"/>
      <c r="L125" s="231"/>
      <c r="M125" s="117"/>
      <c r="N125" s="117"/>
      <c r="O125" s="117"/>
      <c r="P125" s="117"/>
      <c r="Q125" s="231"/>
      <c r="R125" s="350"/>
      <c r="S125" s="350"/>
    </row>
    <row r="126" spans="1:19" ht="12.75">
      <c r="A126" s="311">
        <f>'ea detail'!A126</f>
        <v>12</v>
      </c>
      <c r="B126" s="312" t="s">
        <v>5</v>
      </c>
      <c r="C126" s="312"/>
      <c r="D126" s="313" t="s">
        <v>127</v>
      </c>
      <c r="E126" s="327"/>
      <c r="F126" s="314" t="s">
        <v>144</v>
      </c>
      <c r="G126" s="315" t="s">
        <v>143</v>
      </c>
      <c r="H126" s="316" t="s">
        <v>145</v>
      </c>
      <c r="I126" s="317" t="s">
        <v>146</v>
      </c>
      <c r="J126" s="318" t="s">
        <v>20</v>
      </c>
      <c r="K126" s="108"/>
      <c r="L126" s="394" t="str">
        <f aca="true" t="shared" si="25" ref="L126:Q126">L7</f>
        <v>Arendus</v>
      </c>
      <c r="M126" s="394" t="str">
        <f t="shared" si="25"/>
        <v>daatum</v>
      </c>
      <c r="N126" s="394" t="str">
        <f t="shared" si="25"/>
        <v>daatum</v>
      </c>
      <c r="O126" s="394" t="str">
        <f t="shared" si="25"/>
        <v>daatum</v>
      </c>
      <c r="P126" s="394" t="str">
        <f t="shared" si="25"/>
        <v>daatum</v>
      </c>
      <c r="Q126" s="349" t="str">
        <f t="shared" si="25"/>
        <v>kokku €</v>
      </c>
      <c r="R126" s="349" t="s">
        <v>289</v>
      </c>
      <c r="S126" s="349" t="s">
        <v>10</v>
      </c>
    </row>
    <row r="127" spans="1:19" ht="12.75">
      <c r="A127" s="95"/>
      <c r="B127" s="91"/>
      <c r="C127" s="91"/>
      <c r="D127" s="11"/>
      <c r="E127" s="98"/>
      <c r="F127" s="76"/>
      <c r="G127" s="84"/>
      <c r="H127" s="81"/>
      <c r="I127" s="76"/>
      <c r="J127" s="330"/>
      <c r="K127" s="108"/>
      <c r="L127" s="231"/>
      <c r="M127" s="117"/>
      <c r="N127" s="117"/>
      <c r="O127" s="117"/>
      <c r="P127" s="117"/>
      <c r="Q127" s="231"/>
      <c r="R127" s="350"/>
      <c r="S127" s="350"/>
    </row>
    <row r="128" spans="1:19" ht="12.75">
      <c r="A128" s="95"/>
      <c r="B128" s="97" t="s">
        <v>206</v>
      </c>
      <c r="C128" s="97"/>
      <c r="D128" s="322" t="str">
        <f>'ea detail'!D128</f>
        <v>MONTEERIJA</v>
      </c>
      <c r="E128" s="98"/>
      <c r="F128" s="76">
        <f>'ea detail'!F128</f>
        <v>0</v>
      </c>
      <c r="G128" s="321">
        <f>'ea detail'!G128</f>
        <v>0</v>
      </c>
      <c r="H128" s="93">
        <f>'ea detail'!H128</f>
        <v>0</v>
      </c>
      <c r="I128" s="76">
        <f>F128*H128</f>
        <v>0</v>
      </c>
      <c r="J128" s="330"/>
      <c r="K128" s="108"/>
      <c r="L128" s="354">
        <f>'ea detail'!L128</f>
        <v>0</v>
      </c>
      <c r="M128" s="304"/>
      <c r="N128" s="304"/>
      <c r="O128" s="304"/>
      <c r="P128" s="304"/>
      <c r="Q128" s="231">
        <f>SUM(L128:P128)</f>
        <v>0</v>
      </c>
      <c r="R128" s="351">
        <f>'ea detail'!Q128-'teg detail'!Q128</f>
        <v>0</v>
      </c>
      <c r="S128" s="351">
        <f>IF(I128=0,0,Q128/I128*100)</f>
        <v>0</v>
      </c>
    </row>
    <row r="129" spans="1:19" ht="12.75">
      <c r="A129" s="95"/>
      <c r="B129" s="97"/>
      <c r="C129" s="97"/>
      <c r="D129" s="322" t="str">
        <f>'ea detail'!D129</f>
        <v>HELIREŽISSÖÖR</v>
      </c>
      <c r="E129" s="98"/>
      <c r="F129" s="76">
        <f>'ea detail'!F129</f>
        <v>0</v>
      </c>
      <c r="G129" s="321">
        <f>'ea detail'!G129</f>
        <v>0</v>
      </c>
      <c r="H129" s="93">
        <f>'ea detail'!H129</f>
        <v>0</v>
      </c>
      <c r="I129" s="76">
        <f>F129*H129</f>
        <v>0</v>
      </c>
      <c r="J129" s="330"/>
      <c r="K129" s="108"/>
      <c r="L129" s="354">
        <f>'ea detail'!L129</f>
        <v>0</v>
      </c>
      <c r="M129" s="304"/>
      <c r="N129" s="304"/>
      <c r="O129" s="304"/>
      <c r="P129" s="304"/>
      <c r="Q129" s="231">
        <f>SUM(L129:P129)</f>
        <v>0</v>
      </c>
      <c r="R129" s="351">
        <f>'ea detail'!Q129-'teg detail'!Q129</f>
        <v>0</v>
      </c>
      <c r="S129" s="351">
        <f>IF(I129=0,0,Q129/I129*100)</f>
        <v>0</v>
      </c>
    </row>
    <row r="130" spans="1:19" ht="12.75">
      <c r="A130" s="95"/>
      <c r="B130" s="97"/>
      <c r="C130" s="97"/>
      <c r="D130" s="322" t="str">
        <f>'ea detail'!D130</f>
        <v>MONTAAžIRUUMI / -SEADMED RENT</v>
      </c>
      <c r="E130" s="98"/>
      <c r="F130" s="76">
        <f>'ea detail'!F130</f>
        <v>0</v>
      </c>
      <c r="G130" s="321">
        <f>'ea detail'!G130</f>
        <v>0</v>
      </c>
      <c r="H130" s="93">
        <f>'ea detail'!H130</f>
        <v>0</v>
      </c>
      <c r="I130" s="76">
        <f>F130*H130</f>
        <v>0</v>
      </c>
      <c r="J130" s="330"/>
      <c r="K130" s="108"/>
      <c r="L130" s="354">
        <f>'ea detail'!L130</f>
        <v>0</v>
      </c>
      <c r="M130" s="304"/>
      <c r="N130" s="304"/>
      <c r="O130" s="304"/>
      <c r="P130" s="304"/>
      <c r="Q130" s="231">
        <f>SUM(L130:P130)</f>
        <v>0</v>
      </c>
      <c r="R130" s="351">
        <f>'ea detail'!Q130-'teg detail'!Q130</f>
        <v>0</v>
      </c>
      <c r="S130" s="351">
        <f>IF(I130=0,0,Q130/I130*100)</f>
        <v>0</v>
      </c>
    </row>
    <row r="131" spans="1:19" ht="12.75">
      <c r="A131" s="95"/>
      <c r="B131" s="97" t="s">
        <v>235</v>
      </c>
      <c r="C131" s="97"/>
      <c r="D131" s="322" t="str">
        <f>'ea detail'!D131</f>
        <v>OFF-LINE MONTAAŽ</v>
      </c>
      <c r="E131" s="98"/>
      <c r="F131" s="76">
        <f>'ea detail'!F131</f>
        <v>0</v>
      </c>
      <c r="G131" s="321">
        <f>'ea detail'!G131</f>
        <v>0</v>
      </c>
      <c r="H131" s="93">
        <f>'ea detail'!H131</f>
        <v>0</v>
      </c>
      <c r="I131" s="76">
        <f aca="true" t="shared" si="26" ref="I131:I141">F131*H131</f>
        <v>0</v>
      </c>
      <c r="J131" s="330"/>
      <c r="K131" s="108"/>
      <c r="L131" s="354">
        <f>'ea detail'!L131</f>
        <v>0</v>
      </c>
      <c r="M131" s="304"/>
      <c r="N131" s="304"/>
      <c r="O131" s="304"/>
      <c r="P131" s="304"/>
      <c r="Q131" s="231">
        <f aca="true" t="shared" si="27" ref="Q131:Q141">SUM(L131:P131)</f>
        <v>0</v>
      </c>
      <c r="R131" s="351">
        <f>'ea detail'!Q131-'teg detail'!Q131</f>
        <v>0</v>
      </c>
      <c r="S131" s="351">
        <f aca="true" t="shared" si="28" ref="S131:S141">IF(I131=0,0,Q131/I131*100)</f>
        <v>0</v>
      </c>
    </row>
    <row r="132" spans="1:19" ht="12.75">
      <c r="A132" s="95"/>
      <c r="B132" s="97" t="s">
        <v>207</v>
      </c>
      <c r="C132" s="97"/>
      <c r="D132" s="322" t="str">
        <f>'ea detail'!D132</f>
        <v>ON-LINE MONTAAŽ</v>
      </c>
      <c r="E132" s="98"/>
      <c r="F132" s="76">
        <f>'ea detail'!F132</f>
        <v>0</v>
      </c>
      <c r="G132" s="321">
        <f>'ea detail'!G132</f>
        <v>0</v>
      </c>
      <c r="H132" s="93">
        <f>'ea detail'!H132</f>
        <v>0</v>
      </c>
      <c r="I132" s="76">
        <f t="shared" si="26"/>
        <v>0</v>
      </c>
      <c r="J132" s="330"/>
      <c r="K132" s="108"/>
      <c r="L132" s="354">
        <f>'ea detail'!L132</f>
        <v>0</v>
      </c>
      <c r="M132" s="304"/>
      <c r="N132" s="304"/>
      <c r="O132" s="304"/>
      <c r="P132" s="304"/>
      <c r="Q132" s="231">
        <f t="shared" si="27"/>
        <v>0</v>
      </c>
      <c r="R132" s="351">
        <f>'ea detail'!Q132-'teg detail'!Q132</f>
        <v>0</v>
      </c>
      <c r="S132" s="351">
        <f t="shared" si="28"/>
        <v>0</v>
      </c>
    </row>
    <row r="133" spans="1:19" ht="12.75">
      <c r="A133" s="95"/>
      <c r="B133" s="97" t="s">
        <v>53</v>
      </c>
      <c r="C133" s="97"/>
      <c r="D133" s="322" t="str">
        <f>'ea detail'!D133</f>
        <v>VÄRVIMÄÄRAMINE</v>
      </c>
      <c r="E133" s="98"/>
      <c r="F133" s="76">
        <f>'ea detail'!F133</f>
        <v>0</v>
      </c>
      <c r="G133" s="321">
        <f>'ea detail'!G133</f>
        <v>0</v>
      </c>
      <c r="H133" s="93">
        <f>'ea detail'!H133</f>
        <v>0</v>
      </c>
      <c r="I133" s="76">
        <f t="shared" si="26"/>
        <v>0</v>
      </c>
      <c r="J133" s="330"/>
      <c r="K133" s="108"/>
      <c r="L133" s="354">
        <f>'ea detail'!L133</f>
        <v>0</v>
      </c>
      <c r="M133" s="304"/>
      <c r="N133" s="304"/>
      <c r="O133" s="304"/>
      <c r="P133" s="304"/>
      <c r="Q133" s="231">
        <f t="shared" si="27"/>
        <v>0</v>
      </c>
      <c r="R133" s="351">
        <f>'ea detail'!Q133-'teg detail'!Q133</f>
        <v>0</v>
      </c>
      <c r="S133" s="351">
        <f t="shared" si="28"/>
        <v>0</v>
      </c>
    </row>
    <row r="134" spans="1:19" ht="12.75">
      <c r="A134" s="95"/>
      <c r="B134" s="97" t="s">
        <v>54</v>
      </c>
      <c r="C134" s="97"/>
      <c r="D134" s="322" t="str">
        <f>'ea detail'!D134</f>
        <v>ERIEFEKTID</v>
      </c>
      <c r="E134" s="98"/>
      <c r="F134" s="76">
        <f>'ea detail'!F134</f>
        <v>0</v>
      </c>
      <c r="G134" s="321">
        <f>'ea detail'!G134</f>
        <v>0</v>
      </c>
      <c r="H134" s="93">
        <f>'ea detail'!H134</f>
        <v>0</v>
      </c>
      <c r="I134" s="76">
        <f t="shared" si="26"/>
        <v>0</v>
      </c>
      <c r="J134" s="330"/>
      <c r="K134" s="108"/>
      <c r="L134" s="354">
        <f>'ea detail'!L134</f>
        <v>0</v>
      </c>
      <c r="M134" s="304"/>
      <c r="N134" s="304"/>
      <c r="O134" s="304"/>
      <c r="P134" s="304"/>
      <c r="Q134" s="231">
        <f t="shared" si="27"/>
        <v>0</v>
      </c>
      <c r="R134" s="351">
        <f>'ea detail'!Q134-'teg detail'!Q134</f>
        <v>0</v>
      </c>
      <c r="S134" s="351">
        <f t="shared" si="28"/>
        <v>0</v>
      </c>
    </row>
    <row r="135" spans="1:19" ht="12.75">
      <c r="A135" s="95"/>
      <c r="B135" s="97" t="s">
        <v>209</v>
      </c>
      <c r="C135" s="97"/>
      <c r="D135" s="322" t="str">
        <f>'ea detail'!D135</f>
        <v>HELIMONTAAŽ</v>
      </c>
      <c r="E135" s="98"/>
      <c r="F135" s="76">
        <f>'ea detail'!F135</f>
        <v>0</v>
      </c>
      <c r="G135" s="321">
        <f>'ea detail'!G135</f>
        <v>0</v>
      </c>
      <c r="H135" s="93">
        <f>'ea detail'!H135</f>
        <v>0</v>
      </c>
      <c r="I135" s="76">
        <f t="shared" si="26"/>
        <v>0</v>
      </c>
      <c r="J135" s="330"/>
      <c r="K135" s="108"/>
      <c r="L135" s="354">
        <f>'ea detail'!L135</f>
        <v>0</v>
      </c>
      <c r="M135" s="304"/>
      <c r="N135" s="304"/>
      <c r="O135" s="304"/>
      <c r="P135" s="304"/>
      <c r="Q135" s="231">
        <f t="shared" si="27"/>
        <v>0</v>
      </c>
      <c r="R135" s="351">
        <f>'ea detail'!Q135-'teg detail'!Q135</f>
        <v>0</v>
      </c>
      <c r="S135" s="351">
        <f t="shared" si="28"/>
        <v>0</v>
      </c>
    </row>
    <row r="136" spans="1:19" ht="12.75" hidden="1">
      <c r="A136" s="95"/>
      <c r="B136" s="97"/>
      <c r="C136" s="97"/>
      <c r="D136" s="322" t="str">
        <f>'ea detail'!D136</f>
        <v>DUBLEERIMINE / DIKTOR</v>
      </c>
      <c r="E136" s="98"/>
      <c r="F136" s="76">
        <f>'ea detail'!F136</f>
        <v>0</v>
      </c>
      <c r="G136" s="321">
        <f>'ea detail'!G136</f>
        <v>0</v>
      </c>
      <c r="H136" s="93">
        <f>'ea detail'!H136</f>
        <v>0</v>
      </c>
      <c r="I136" s="76">
        <f t="shared" si="26"/>
        <v>0</v>
      </c>
      <c r="J136" s="330"/>
      <c r="K136" s="108"/>
      <c r="L136" s="354">
        <f>'ea detail'!L136</f>
        <v>0</v>
      </c>
      <c r="M136" s="304"/>
      <c r="N136" s="304"/>
      <c r="O136" s="304"/>
      <c r="P136" s="304"/>
      <c r="Q136" s="231">
        <f t="shared" si="27"/>
        <v>0</v>
      </c>
      <c r="R136" s="351">
        <f>'ea detail'!Q136-'teg detail'!Q136</f>
        <v>0</v>
      </c>
      <c r="S136" s="351">
        <f t="shared" si="28"/>
        <v>0</v>
      </c>
    </row>
    <row r="137" spans="1:19" ht="12.75" hidden="1">
      <c r="A137" s="95"/>
      <c r="B137" s="11"/>
      <c r="C137" s="11"/>
      <c r="D137" s="322" t="str">
        <f>'ea detail'!D137</f>
        <v>KOKKUSALVESTUS</v>
      </c>
      <c r="E137" s="98"/>
      <c r="F137" s="76">
        <f>'ea detail'!F137</f>
        <v>0</v>
      </c>
      <c r="G137" s="321">
        <f>'ea detail'!G137</f>
        <v>0</v>
      </c>
      <c r="H137" s="93">
        <f>'ea detail'!H137</f>
        <v>0</v>
      </c>
      <c r="I137" s="76">
        <f t="shared" si="26"/>
        <v>0</v>
      </c>
      <c r="J137" s="330"/>
      <c r="K137" s="108"/>
      <c r="L137" s="354">
        <f>'ea detail'!L137</f>
        <v>0</v>
      </c>
      <c r="M137" s="304"/>
      <c r="N137" s="304"/>
      <c r="O137" s="304"/>
      <c r="P137" s="304"/>
      <c r="Q137" s="231">
        <f t="shared" si="27"/>
        <v>0</v>
      </c>
      <c r="R137" s="351">
        <f>'ea detail'!Q137-'teg detail'!Q137</f>
        <v>0</v>
      </c>
      <c r="S137" s="351">
        <f t="shared" si="28"/>
        <v>0</v>
      </c>
    </row>
    <row r="138" spans="1:19" ht="12.75">
      <c r="A138" s="95"/>
      <c r="B138" s="97" t="s">
        <v>60</v>
      </c>
      <c r="C138" s="98" t="s">
        <v>61</v>
      </c>
      <c r="D138" s="322">
        <f>'ea detail'!D138</f>
        <v>0</v>
      </c>
      <c r="E138" s="98"/>
      <c r="F138" s="76">
        <f>'ea detail'!F138</f>
        <v>0</v>
      </c>
      <c r="G138" s="321">
        <f>'ea detail'!G138</f>
        <v>0</v>
      </c>
      <c r="H138" s="93">
        <f>'ea detail'!H138</f>
        <v>0</v>
      </c>
      <c r="I138" s="76">
        <f t="shared" si="26"/>
        <v>0</v>
      </c>
      <c r="J138" s="330"/>
      <c r="K138" s="108"/>
      <c r="L138" s="354">
        <f>'ea detail'!L138</f>
        <v>0</v>
      </c>
      <c r="M138" s="304"/>
      <c r="N138" s="304"/>
      <c r="O138" s="304"/>
      <c r="P138" s="304"/>
      <c r="Q138" s="231">
        <f t="shared" si="27"/>
        <v>0</v>
      </c>
      <c r="R138" s="351">
        <f>'ea detail'!Q138-'teg detail'!Q138</f>
        <v>0</v>
      </c>
      <c r="S138" s="351">
        <f t="shared" si="28"/>
        <v>0</v>
      </c>
    </row>
    <row r="139" spans="1:19" ht="12.75">
      <c r="A139" s="95"/>
      <c r="B139" s="97" t="s">
        <v>51</v>
      </c>
      <c r="C139" s="98" t="s">
        <v>62</v>
      </c>
      <c r="D139" s="322" t="str">
        <f>'ea detail'!D139</f>
        <v>DCP / BLURAY / DVD MASTER</v>
      </c>
      <c r="E139" s="98"/>
      <c r="F139" s="76">
        <f>'ea detail'!F139</f>
        <v>0</v>
      </c>
      <c r="G139" s="321">
        <f>'ea detail'!G139</f>
        <v>0</v>
      </c>
      <c r="H139" s="93">
        <f>'ea detail'!H139</f>
        <v>0</v>
      </c>
      <c r="I139" s="76">
        <f t="shared" si="26"/>
        <v>0</v>
      </c>
      <c r="J139" s="330"/>
      <c r="K139" s="108"/>
      <c r="L139" s="354">
        <f>'ea detail'!L139</f>
        <v>0</v>
      </c>
      <c r="M139" s="304"/>
      <c r="N139" s="304"/>
      <c r="O139" s="304"/>
      <c r="P139" s="304"/>
      <c r="Q139" s="231">
        <f t="shared" si="27"/>
        <v>0</v>
      </c>
      <c r="R139" s="351">
        <f>'ea detail'!Q139-'teg detail'!Q139</f>
        <v>0</v>
      </c>
      <c r="S139" s="351">
        <f t="shared" si="28"/>
        <v>0</v>
      </c>
    </row>
    <row r="140" spans="1:19" ht="12.75">
      <c r="A140" s="95"/>
      <c r="B140" s="98"/>
      <c r="C140" s="98" t="s">
        <v>63</v>
      </c>
      <c r="D140" s="322" t="str">
        <f>'ea detail'!D140</f>
        <v>LÄBIVAATUSSAAL</v>
      </c>
      <c r="E140" s="98"/>
      <c r="F140" s="76">
        <f>'ea detail'!F140</f>
        <v>0</v>
      </c>
      <c r="G140" s="321">
        <f>'ea detail'!G140</f>
        <v>0</v>
      </c>
      <c r="H140" s="93">
        <f>'ea detail'!H140</f>
        <v>0</v>
      </c>
      <c r="I140" s="76">
        <f t="shared" si="26"/>
        <v>0</v>
      </c>
      <c r="J140" s="330"/>
      <c r="K140" s="108"/>
      <c r="L140" s="354">
        <f>'ea detail'!L140</f>
        <v>0</v>
      </c>
      <c r="M140" s="304"/>
      <c r="N140" s="304"/>
      <c r="O140" s="304"/>
      <c r="P140" s="304"/>
      <c r="Q140" s="231">
        <f t="shared" si="27"/>
        <v>0</v>
      </c>
      <c r="R140" s="351">
        <f>'ea detail'!Q140-'teg detail'!Q140</f>
        <v>0</v>
      </c>
      <c r="S140" s="351">
        <f t="shared" si="28"/>
        <v>0</v>
      </c>
    </row>
    <row r="141" spans="1:19" ht="12.75">
      <c r="A141" s="95"/>
      <c r="B141" s="97" t="s">
        <v>64</v>
      </c>
      <c r="C141" s="98" t="s">
        <v>65</v>
      </c>
      <c r="D141" s="322" t="str">
        <f>'ea detail'!D141</f>
        <v>MUUD KULUD</v>
      </c>
      <c r="E141" s="98"/>
      <c r="F141" s="76">
        <f>'ea detail'!F141</f>
        <v>0</v>
      </c>
      <c r="G141" s="321">
        <f>'ea detail'!G141</f>
        <v>0</v>
      </c>
      <c r="H141" s="93">
        <f>'ea detail'!H141</f>
        <v>0</v>
      </c>
      <c r="I141" s="76">
        <f t="shared" si="26"/>
        <v>0</v>
      </c>
      <c r="J141" s="330"/>
      <c r="K141" s="108"/>
      <c r="L141" s="354">
        <f>'ea detail'!L141</f>
        <v>0</v>
      </c>
      <c r="M141" s="304"/>
      <c r="N141" s="304"/>
      <c r="O141" s="304"/>
      <c r="P141" s="304"/>
      <c r="Q141" s="231">
        <f t="shared" si="27"/>
        <v>0</v>
      </c>
      <c r="R141" s="351">
        <f>'ea detail'!Q141-'teg detail'!Q141</f>
        <v>0</v>
      </c>
      <c r="S141" s="351">
        <f t="shared" si="28"/>
        <v>0</v>
      </c>
    </row>
    <row r="142" spans="1:19" ht="12.75">
      <c r="A142" s="95"/>
      <c r="B142" s="98"/>
      <c r="C142" s="98"/>
      <c r="D142" s="98"/>
      <c r="E142" s="98"/>
      <c r="F142" s="76"/>
      <c r="G142" s="84"/>
      <c r="H142" s="81"/>
      <c r="I142" s="76"/>
      <c r="J142" s="330"/>
      <c r="K142" s="108"/>
      <c r="L142" s="231"/>
      <c r="M142" s="117"/>
      <c r="N142" s="117"/>
      <c r="O142" s="117"/>
      <c r="P142" s="117"/>
      <c r="Q142" s="231"/>
      <c r="R142" s="350"/>
      <c r="S142" s="350"/>
    </row>
    <row r="143" spans="1:19" ht="12.75">
      <c r="A143" s="95"/>
      <c r="B143" s="90" t="s">
        <v>66</v>
      </c>
      <c r="C143" s="90"/>
      <c r="D143" s="91" t="s">
        <v>148</v>
      </c>
      <c r="E143" s="91"/>
      <c r="F143" s="76"/>
      <c r="G143" s="84"/>
      <c r="H143" s="81"/>
      <c r="I143" s="89">
        <f>SUM(I127:I141)</f>
        <v>0</v>
      </c>
      <c r="J143" s="330"/>
      <c r="K143" s="108"/>
      <c r="L143" s="89">
        <f>SUM(L128:L141)</f>
        <v>0</v>
      </c>
      <c r="M143" s="82">
        <f>SUM(M128:M141)</f>
        <v>0</v>
      </c>
      <c r="N143" s="82">
        <f>SUM(N128:N141)</f>
        <v>0</v>
      </c>
      <c r="O143" s="82">
        <f>SUM(O128:O141)</f>
        <v>0</v>
      </c>
      <c r="P143" s="82">
        <f>SUM(P128:P141)</f>
        <v>0</v>
      </c>
      <c r="Q143" s="352">
        <f>SUM(L143:P143)</f>
        <v>0</v>
      </c>
      <c r="R143" s="353">
        <f>'ea detail'!Q143-'teg detail'!Q143</f>
        <v>0</v>
      </c>
      <c r="S143" s="353">
        <f>IF(I143=0,0,Q143/I143*100)</f>
        <v>0</v>
      </c>
    </row>
    <row r="144" spans="1:19" s="88" customFormat="1" ht="12.75">
      <c r="A144" s="328"/>
      <c r="B144" s="30"/>
      <c r="C144" s="30"/>
      <c r="D144" s="326" t="s">
        <v>108</v>
      </c>
      <c r="E144" s="99"/>
      <c r="F144" s="86"/>
      <c r="G144" s="87"/>
      <c r="H144" s="100"/>
      <c r="I144" s="86"/>
      <c r="J144" s="334"/>
      <c r="K144" s="111"/>
      <c r="L144" s="354"/>
      <c r="M144" s="232"/>
      <c r="N144" s="232"/>
      <c r="O144" s="232"/>
      <c r="P144" s="232"/>
      <c r="Q144" s="354"/>
      <c r="R144" s="355"/>
      <c r="S144" s="355"/>
    </row>
    <row r="145" spans="1:19" ht="12.75">
      <c r="A145" s="311">
        <f>'ea detail'!A145</f>
        <v>13</v>
      </c>
      <c r="B145" s="312" t="s">
        <v>6</v>
      </c>
      <c r="C145" s="312"/>
      <c r="D145" s="313" t="s">
        <v>131</v>
      </c>
      <c r="E145" s="327"/>
      <c r="F145" s="314" t="s">
        <v>144</v>
      </c>
      <c r="G145" s="315" t="s">
        <v>143</v>
      </c>
      <c r="H145" s="316" t="s">
        <v>145</v>
      </c>
      <c r="I145" s="317" t="s">
        <v>146</v>
      </c>
      <c r="J145" s="318" t="s">
        <v>20</v>
      </c>
      <c r="K145" s="108"/>
      <c r="L145" s="394" t="str">
        <f aca="true" t="shared" si="29" ref="L145:Q145">L7</f>
        <v>Arendus</v>
      </c>
      <c r="M145" s="394" t="str">
        <f t="shared" si="29"/>
        <v>daatum</v>
      </c>
      <c r="N145" s="394" t="str">
        <f t="shared" si="29"/>
        <v>daatum</v>
      </c>
      <c r="O145" s="394" t="str">
        <f t="shared" si="29"/>
        <v>daatum</v>
      </c>
      <c r="P145" s="394" t="str">
        <f t="shared" si="29"/>
        <v>daatum</v>
      </c>
      <c r="Q145" s="349" t="str">
        <f t="shared" si="29"/>
        <v>kokku €</v>
      </c>
      <c r="R145" s="349" t="s">
        <v>289</v>
      </c>
      <c r="S145" s="349" t="s">
        <v>10</v>
      </c>
    </row>
    <row r="146" spans="1:19" ht="12.75">
      <c r="A146" s="95"/>
      <c r="B146" s="75"/>
      <c r="C146" s="75"/>
      <c r="D146" s="75"/>
      <c r="E146" s="75"/>
      <c r="F146" s="76"/>
      <c r="G146" s="84"/>
      <c r="H146" s="81"/>
      <c r="I146" s="76"/>
      <c r="J146" s="330"/>
      <c r="K146" s="108"/>
      <c r="L146" s="231"/>
      <c r="M146" s="117"/>
      <c r="N146" s="117"/>
      <c r="O146" s="117"/>
      <c r="P146" s="117"/>
      <c r="Q146" s="231"/>
      <c r="R146" s="350"/>
      <c r="S146" s="350"/>
    </row>
    <row r="147" spans="1:19" ht="12.75">
      <c r="A147" s="95"/>
      <c r="B147" s="74" t="s">
        <v>67</v>
      </c>
      <c r="C147" s="75" t="s">
        <v>68</v>
      </c>
      <c r="D147" s="75" t="str">
        <f>'ea detail'!D147</f>
        <v>ORIGINAALMUUSIKA HELILOOJA (töö)</v>
      </c>
      <c r="E147" s="75"/>
      <c r="F147" s="76">
        <f>'ea detail'!F147</f>
        <v>0</v>
      </c>
      <c r="G147" s="321">
        <f>'ea detail'!G147</f>
        <v>0</v>
      </c>
      <c r="H147" s="93">
        <f>'ea detail'!H147</f>
        <v>0</v>
      </c>
      <c r="I147" s="76">
        <f>F147*H147</f>
        <v>0</v>
      </c>
      <c r="J147" s="320" t="str">
        <f>'ea detail'!J147</f>
        <v>x</v>
      </c>
      <c r="K147" s="108"/>
      <c r="L147" s="354">
        <f>'ea detail'!L147</f>
        <v>0</v>
      </c>
      <c r="M147" s="304"/>
      <c r="N147" s="304"/>
      <c r="O147" s="304"/>
      <c r="P147" s="304"/>
      <c r="Q147" s="231">
        <f>SUM(L147:P147)</f>
        <v>0</v>
      </c>
      <c r="R147" s="351">
        <f>'ea detail'!Q147-'teg detail'!Q147</f>
        <v>0</v>
      </c>
      <c r="S147" s="351">
        <f>IF(I147=0,0,Q147/I147*100)</f>
        <v>0</v>
      </c>
    </row>
    <row r="148" spans="1:19" ht="12.75">
      <c r="A148" s="95"/>
      <c r="B148" s="74" t="s">
        <v>236</v>
      </c>
      <c r="C148" s="75"/>
      <c r="D148" s="75" t="str">
        <f>'ea detail'!D148</f>
        <v>ORIGINAALMUUSIKA HELILOOJA (õigused)</v>
      </c>
      <c r="E148" s="75"/>
      <c r="F148" s="76">
        <f>'ea detail'!F148</f>
        <v>0</v>
      </c>
      <c r="G148" s="321">
        <f>'ea detail'!G148</f>
        <v>0</v>
      </c>
      <c r="H148" s="93">
        <f>'ea detail'!H148</f>
        <v>0</v>
      </c>
      <c r="I148" s="76">
        <f aca="true" t="shared" si="30" ref="I148:I155">F148*H148</f>
        <v>0</v>
      </c>
      <c r="J148" s="320">
        <f>'ea detail'!J148</f>
        <v>0</v>
      </c>
      <c r="K148" s="108"/>
      <c r="L148" s="354">
        <f>'ea detail'!L148</f>
        <v>0</v>
      </c>
      <c r="M148" s="304"/>
      <c r="N148" s="304"/>
      <c r="O148" s="304"/>
      <c r="P148" s="304"/>
      <c r="Q148" s="231">
        <f aca="true" t="shared" si="31" ref="Q148:Q155">SUM(L148:P148)</f>
        <v>0</v>
      </c>
      <c r="R148" s="351">
        <f>'ea detail'!Q148-'teg detail'!Q148</f>
        <v>0</v>
      </c>
      <c r="S148" s="351">
        <f aca="true" t="shared" si="32" ref="S148:S155">IF(I148=0,0,Q148/I148*100)</f>
        <v>0</v>
      </c>
    </row>
    <row r="149" spans="1:19" ht="12.75">
      <c r="A149" s="95"/>
      <c r="B149" s="74" t="s">
        <v>69</v>
      </c>
      <c r="C149" s="75"/>
      <c r="D149" s="75" t="str">
        <f>'ea detail'!D149</f>
        <v>ESITAJAD</v>
      </c>
      <c r="E149" s="75"/>
      <c r="F149" s="76">
        <f>'ea detail'!F149</f>
        <v>0</v>
      </c>
      <c r="G149" s="321">
        <f>'ea detail'!G149</f>
        <v>0</v>
      </c>
      <c r="H149" s="93">
        <f>'ea detail'!H149</f>
        <v>0</v>
      </c>
      <c r="I149" s="76">
        <f t="shared" si="30"/>
        <v>0</v>
      </c>
      <c r="J149" s="320">
        <f>'ea detail'!J149</f>
        <v>0</v>
      </c>
      <c r="K149" s="108"/>
      <c r="L149" s="354">
        <f>'ea detail'!L149</f>
        <v>0</v>
      </c>
      <c r="M149" s="304"/>
      <c r="N149" s="304"/>
      <c r="O149" s="304"/>
      <c r="P149" s="304"/>
      <c r="Q149" s="231">
        <f t="shared" si="31"/>
        <v>0</v>
      </c>
      <c r="R149" s="351">
        <f>'ea detail'!Q149-'teg detail'!Q149</f>
        <v>0</v>
      </c>
      <c r="S149" s="351">
        <f t="shared" si="32"/>
        <v>0</v>
      </c>
    </row>
    <row r="150" spans="1:19" ht="12.75">
      <c r="A150" s="95"/>
      <c r="B150" s="74" t="s">
        <v>13</v>
      </c>
      <c r="C150" s="75"/>
      <c r="D150" s="75" t="str">
        <f>'ea detail'!D150</f>
        <v>INSTRUMENTIDE RENT</v>
      </c>
      <c r="E150" s="75"/>
      <c r="F150" s="76">
        <f>'ea detail'!F150</f>
        <v>0</v>
      </c>
      <c r="G150" s="321">
        <f>'ea detail'!G150</f>
        <v>0</v>
      </c>
      <c r="H150" s="93">
        <f>'ea detail'!H150</f>
        <v>0</v>
      </c>
      <c r="I150" s="76">
        <f t="shared" si="30"/>
        <v>0</v>
      </c>
      <c r="J150" s="320">
        <f>'ea detail'!J150</f>
        <v>0</v>
      </c>
      <c r="K150" s="108"/>
      <c r="L150" s="354">
        <f>'ea detail'!L150</f>
        <v>0</v>
      </c>
      <c r="M150" s="304"/>
      <c r="N150" s="304"/>
      <c r="O150" s="304"/>
      <c r="P150" s="304"/>
      <c r="Q150" s="231">
        <f t="shared" si="31"/>
        <v>0</v>
      </c>
      <c r="R150" s="351">
        <f>'ea detail'!Q150-'teg detail'!Q150</f>
        <v>0</v>
      </c>
      <c r="S150" s="351">
        <f t="shared" si="32"/>
        <v>0</v>
      </c>
    </row>
    <row r="151" spans="1:19" ht="12.75">
      <c r="A151" s="95"/>
      <c r="B151" s="74"/>
      <c r="C151" s="75"/>
      <c r="D151" s="75" t="str">
        <f>'ea detail'!D151</f>
        <v>PROOVIRUUM</v>
      </c>
      <c r="E151" s="75"/>
      <c r="F151" s="76">
        <f>'ea detail'!F151</f>
        <v>0</v>
      </c>
      <c r="G151" s="321">
        <f>'ea detail'!G151</f>
        <v>0</v>
      </c>
      <c r="H151" s="93">
        <f>'ea detail'!H151</f>
        <v>0</v>
      </c>
      <c r="I151" s="76">
        <f t="shared" si="30"/>
        <v>0</v>
      </c>
      <c r="J151" s="320">
        <f>'ea detail'!J151</f>
        <v>0</v>
      </c>
      <c r="K151" s="108"/>
      <c r="L151" s="354">
        <f>'ea detail'!L151</f>
        <v>0</v>
      </c>
      <c r="M151" s="304"/>
      <c r="N151" s="304"/>
      <c r="O151" s="304"/>
      <c r="P151" s="304"/>
      <c r="Q151" s="231">
        <f t="shared" si="31"/>
        <v>0</v>
      </c>
      <c r="R151" s="351">
        <f>'ea detail'!Q151-'teg detail'!Q151</f>
        <v>0</v>
      </c>
      <c r="S151" s="351">
        <f t="shared" si="32"/>
        <v>0</v>
      </c>
    </row>
    <row r="152" spans="1:19" ht="12.75">
      <c r="A152" s="95"/>
      <c r="B152" s="74"/>
      <c r="C152" s="75"/>
      <c r="D152" s="75" t="str">
        <f>'ea detail'!D152</f>
        <v>SALVESTUS</v>
      </c>
      <c r="E152" s="75"/>
      <c r="F152" s="76">
        <f>'ea detail'!F152</f>
        <v>0</v>
      </c>
      <c r="G152" s="321">
        <f>'ea detail'!G152</f>
        <v>0</v>
      </c>
      <c r="H152" s="93">
        <f>'ea detail'!H152</f>
        <v>0</v>
      </c>
      <c r="I152" s="76">
        <f t="shared" si="30"/>
        <v>0</v>
      </c>
      <c r="J152" s="320">
        <f>'ea detail'!J152</f>
        <v>0</v>
      </c>
      <c r="K152" s="108"/>
      <c r="L152" s="354">
        <f>'ea detail'!L152</f>
        <v>0</v>
      </c>
      <c r="M152" s="304"/>
      <c r="N152" s="304"/>
      <c r="O152" s="304"/>
      <c r="P152" s="304"/>
      <c r="Q152" s="231">
        <f t="shared" si="31"/>
        <v>0</v>
      </c>
      <c r="R152" s="351">
        <f>'ea detail'!Q152-'teg detail'!Q152</f>
        <v>0</v>
      </c>
      <c r="S152" s="351">
        <f t="shared" si="32"/>
        <v>0</v>
      </c>
    </row>
    <row r="153" spans="1:19" ht="12.75">
      <c r="A153" s="95"/>
      <c r="B153" s="74" t="s">
        <v>71</v>
      </c>
      <c r="C153" s="75"/>
      <c r="D153" s="75" t="str">
        <f>'ea detail'!D153</f>
        <v>KASUTATUD MUUSIKA AUTORI-/ESITAJATASU</v>
      </c>
      <c r="E153" s="75"/>
      <c r="F153" s="76">
        <f>'ea detail'!F153</f>
        <v>0</v>
      </c>
      <c r="G153" s="321">
        <f>'ea detail'!G153</f>
        <v>0</v>
      </c>
      <c r="H153" s="93">
        <f>'ea detail'!H153</f>
        <v>0</v>
      </c>
      <c r="I153" s="76">
        <f t="shared" si="30"/>
        <v>0</v>
      </c>
      <c r="J153" s="320">
        <f>'ea detail'!J153</f>
        <v>0</v>
      </c>
      <c r="K153" s="108"/>
      <c r="L153" s="354">
        <f>'ea detail'!L153</f>
        <v>0</v>
      </c>
      <c r="M153" s="304"/>
      <c r="N153" s="304"/>
      <c r="O153" s="304"/>
      <c r="P153" s="304"/>
      <c r="Q153" s="231">
        <f t="shared" si="31"/>
        <v>0</v>
      </c>
      <c r="R153" s="351">
        <f>'ea detail'!Q153-'teg detail'!Q153</f>
        <v>0</v>
      </c>
      <c r="S153" s="351">
        <f t="shared" si="32"/>
        <v>0</v>
      </c>
    </row>
    <row r="154" spans="1:19" ht="12.75">
      <c r="A154" s="95"/>
      <c r="B154" s="74" t="s">
        <v>72</v>
      </c>
      <c r="C154" s="75"/>
      <c r="D154" s="75" t="str">
        <f>'ea detail'!D154</f>
        <v>KASUTATUD MUUSIKA FONOGRAMMITASU</v>
      </c>
      <c r="E154" s="75"/>
      <c r="F154" s="76">
        <f>'ea detail'!F154</f>
        <v>0</v>
      </c>
      <c r="G154" s="321">
        <f>'ea detail'!G154</f>
        <v>0</v>
      </c>
      <c r="H154" s="93">
        <f>'ea detail'!H154</f>
        <v>0</v>
      </c>
      <c r="I154" s="76">
        <f t="shared" si="30"/>
        <v>0</v>
      </c>
      <c r="J154" s="320">
        <f>'ea detail'!J154</f>
        <v>0</v>
      </c>
      <c r="K154" s="108"/>
      <c r="L154" s="354">
        <f>'ea detail'!L154</f>
        <v>0</v>
      </c>
      <c r="M154" s="304"/>
      <c r="N154" s="304"/>
      <c r="O154" s="304"/>
      <c r="P154" s="304"/>
      <c r="Q154" s="231">
        <f t="shared" si="31"/>
        <v>0</v>
      </c>
      <c r="R154" s="351">
        <f>'ea detail'!Q154-'teg detail'!Q154</f>
        <v>0</v>
      </c>
      <c r="S154" s="351">
        <f t="shared" si="32"/>
        <v>0</v>
      </c>
    </row>
    <row r="155" spans="1:19" ht="12.75">
      <c r="A155" s="95"/>
      <c r="B155" s="74" t="s">
        <v>17</v>
      </c>
      <c r="C155" s="75" t="s">
        <v>73</v>
      </c>
      <c r="D155" s="75" t="str">
        <f>'ea detail'!D155</f>
        <v>MUUD</v>
      </c>
      <c r="E155" s="75"/>
      <c r="F155" s="76">
        <f>'ea detail'!F155</f>
        <v>0</v>
      </c>
      <c r="G155" s="321">
        <f>'ea detail'!G155</f>
        <v>0</v>
      </c>
      <c r="H155" s="93">
        <f>'ea detail'!H155</f>
        <v>0</v>
      </c>
      <c r="I155" s="76">
        <f t="shared" si="30"/>
        <v>0</v>
      </c>
      <c r="J155" s="320">
        <f>'ea detail'!J155</f>
        <v>0</v>
      </c>
      <c r="K155" s="108"/>
      <c r="L155" s="354">
        <f>'ea detail'!L155</f>
        <v>0</v>
      </c>
      <c r="M155" s="304"/>
      <c r="N155" s="304"/>
      <c r="O155" s="304"/>
      <c r="P155" s="304"/>
      <c r="Q155" s="231">
        <f t="shared" si="31"/>
        <v>0</v>
      </c>
      <c r="R155" s="351">
        <f>'ea detail'!Q155-'teg detail'!Q155</f>
        <v>0</v>
      </c>
      <c r="S155" s="351">
        <f t="shared" si="32"/>
        <v>0</v>
      </c>
    </row>
    <row r="156" spans="1:19" ht="12.75">
      <c r="A156" s="95"/>
      <c r="B156" s="75"/>
      <c r="C156" s="75"/>
      <c r="D156" s="75"/>
      <c r="E156" s="75"/>
      <c r="F156" s="76"/>
      <c r="G156" s="84"/>
      <c r="H156" s="81"/>
      <c r="I156" s="76"/>
      <c r="J156" s="330"/>
      <c r="K156" s="108"/>
      <c r="L156" s="231"/>
      <c r="M156" s="117"/>
      <c r="N156" s="117"/>
      <c r="O156" s="117"/>
      <c r="P156" s="117"/>
      <c r="Q156" s="231"/>
      <c r="R156" s="350"/>
      <c r="S156" s="350"/>
    </row>
    <row r="157" spans="1:19" ht="12.75">
      <c r="A157" s="95"/>
      <c r="B157" s="90" t="s">
        <v>74</v>
      </c>
      <c r="C157" s="90"/>
      <c r="D157" s="91" t="s">
        <v>132</v>
      </c>
      <c r="E157" s="91"/>
      <c r="F157" s="76"/>
      <c r="G157" s="84"/>
      <c r="H157" s="81"/>
      <c r="I157" s="89">
        <f>SUM(I147:I155)</f>
        <v>0</v>
      </c>
      <c r="J157" s="330"/>
      <c r="K157" s="108"/>
      <c r="L157" s="89">
        <f>SUM(L147:L155)</f>
        <v>0</v>
      </c>
      <c r="M157" s="89">
        <f>SUM(M147:M155)</f>
        <v>0</v>
      </c>
      <c r="N157" s="89">
        <f>SUM(N147:N155)</f>
        <v>0</v>
      </c>
      <c r="O157" s="89">
        <f>SUM(O147:O155)</f>
        <v>0</v>
      </c>
      <c r="P157" s="89">
        <f>SUM(P147:P155)</f>
        <v>0</v>
      </c>
      <c r="Q157" s="352">
        <f>SUM(L157:P157)</f>
        <v>0</v>
      </c>
      <c r="R157" s="353">
        <f>'ea detail'!Q157-'teg detail'!Q157</f>
        <v>0</v>
      </c>
      <c r="S157" s="353">
        <f>IF(I157=0,0,Q157/I157*100)</f>
        <v>0</v>
      </c>
    </row>
    <row r="158" spans="1:19" ht="12.75">
      <c r="A158" s="95"/>
      <c r="B158" s="75"/>
      <c r="C158" s="75"/>
      <c r="D158" s="326" t="s">
        <v>108</v>
      </c>
      <c r="E158" s="75"/>
      <c r="F158" s="76"/>
      <c r="G158" s="84"/>
      <c r="H158" s="81"/>
      <c r="I158" s="76"/>
      <c r="J158" s="330"/>
      <c r="K158" s="108"/>
      <c r="L158" s="231"/>
      <c r="M158" s="117"/>
      <c r="N158" s="117"/>
      <c r="O158" s="117"/>
      <c r="P158" s="117"/>
      <c r="Q158" s="231"/>
      <c r="R158" s="350"/>
      <c r="S158" s="350"/>
    </row>
    <row r="159" spans="1:19" ht="12.75">
      <c r="A159" s="311">
        <f>'ea detail'!A159</f>
        <v>14</v>
      </c>
      <c r="B159" s="312" t="s">
        <v>7</v>
      </c>
      <c r="C159" s="312"/>
      <c r="D159" s="313" t="s">
        <v>249</v>
      </c>
      <c r="E159" s="327"/>
      <c r="F159" s="314" t="s">
        <v>144</v>
      </c>
      <c r="G159" s="315" t="s">
        <v>143</v>
      </c>
      <c r="H159" s="316" t="s">
        <v>145</v>
      </c>
      <c r="I159" s="317" t="s">
        <v>146</v>
      </c>
      <c r="J159" s="318" t="s">
        <v>20</v>
      </c>
      <c r="K159" s="108"/>
      <c r="L159" s="394" t="str">
        <f aca="true" t="shared" si="33" ref="L159:Q159">L7</f>
        <v>Arendus</v>
      </c>
      <c r="M159" s="394" t="str">
        <f t="shared" si="33"/>
        <v>daatum</v>
      </c>
      <c r="N159" s="394" t="str">
        <f t="shared" si="33"/>
        <v>daatum</v>
      </c>
      <c r="O159" s="394" t="str">
        <f t="shared" si="33"/>
        <v>daatum</v>
      </c>
      <c r="P159" s="394" t="str">
        <f t="shared" si="33"/>
        <v>daatum</v>
      </c>
      <c r="Q159" s="349" t="str">
        <f t="shared" si="33"/>
        <v>kokku €</v>
      </c>
      <c r="R159" s="349" t="s">
        <v>289</v>
      </c>
      <c r="S159" s="349" t="s">
        <v>10</v>
      </c>
    </row>
    <row r="160" spans="1:19" ht="12.75">
      <c r="A160" s="95"/>
      <c r="B160" s="75"/>
      <c r="C160" s="75"/>
      <c r="D160" s="75"/>
      <c r="E160" s="75"/>
      <c r="F160" s="76"/>
      <c r="G160" s="84"/>
      <c r="H160" s="81"/>
      <c r="I160" s="76"/>
      <c r="J160" s="330"/>
      <c r="K160" s="108"/>
      <c r="L160" s="231"/>
      <c r="M160" s="117"/>
      <c r="N160" s="117"/>
      <c r="O160" s="117"/>
      <c r="P160" s="117"/>
      <c r="Q160" s="231"/>
      <c r="R160" s="350"/>
      <c r="S160" s="350"/>
    </row>
    <row r="161" spans="1:19" ht="12.75">
      <c r="A161" s="95"/>
      <c r="B161" s="74" t="s">
        <v>7</v>
      </c>
      <c r="C161" s="74"/>
      <c r="D161" s="75" t="str">
        <f>'ea detail'!D161</f>
        <v>TIITRID/-TOIMETAJA</v>
      </c>
      <c r="E161" s="75"/>
      <c r="F161" s="76">
        <f>'ea detail'!F161</f>
        <v>0</v>
      </c>
      <c r="G161" s="321">
        <f>'ea detail'!G161</f>
        <v>0</v>
      </c>
      <c r="H161" s="93">
        <f>'ea detail'!H161</f>
        <v>0</v>
      </c>
      <c r="I161" s="76">
        <f>F161*H161</f>
        <v>0</v>
      </c>
      <c r="J161" s="320">
        <f>'ea detail'!J161</f>
        <v>0</v>
      </c>
      <c r="K161" s="108"/>
      <c r="L161" s="354">
        <f>'ea detail'!L161</f>
        <v>0</v>
      </c>
      <c r="M161" s="304"/>
      <c r="N161" s="304"/>
      <c r="O161" s="304"/>
      <c r="P161" s="304"/>
      <c r="Q161" s="231">
        <f>SUM(L161:P161)</f>
        <v>0</v>
      </c>
      <c r="R161" s="351">
        <f>'ea detail'!Q161-'teg detail'!Q161</f>
        <v>0</v>
      </c>
      <c r="S161" s="351">
        <f>IF(I161=0,0,Q161/I161*100)</f>
        <v>0</v>
      </c>
    </row>
    <row r="162" spans="1:19" ht="12.75">
      <c r="A162" s="95"/>
      <c r="B162" s="74" t="s">
        <v>238</v>
      </c>
      <c r="C162" s="74"/>
      <c r="D162" s="75" t="str">
        <f>'ea detail'!D162</f>
        <v>SUBTIITRID</v>
      </c>
      <c r="E162" s="75"/>
      <c r="F162" s="76">
        <f>'ea detail'!F162</f>
        <v>0</v>
      </c>
      <c r="G162" s="321">
        <f>'ea detail'!G162</f>
        <v>0</v>
      </c>
      <c r="H162" s="93">
        <f>'ea detail'!H162</f>
        <v>0</v>
      </c>
      <c r="I162" s="76">
        <f>F162*H162</f>
        <v>0</v>
      </c>
      <c r="J162" s="320">
        <f>'ea detail'!J162</f>
        <v>0</v>
      </c>
      <c r="K162" s="108"/>
      <c r="L162" s="354">
        <f>'ea detail'!L162</f>
        <v>0</v>
      </c>
      <c r="M162" s="304"/>
      <c r="N162" s="304"/>
      <c r="O162" s="304"/>
      <c r="P162" s="304"/>
      <c r="Q162" s="231">
        <f>SUM(L162:P162)</f>
        <v>0</v>
      </c>
      <c r="R162" s="351">
        <f>'ea detail'!Q162-'teg detail'!Q162</f>
        <v>0</v>
      </c>
      <c r="S162" s="351">
        <f>IF(I162=0,0,Q162/I162*100)</f>
        <v>0</v>
      </c>
    </row>
    <row r="163" spans="1:19" ht="12.75">
      <c r="A163" s="95"/>
      <c r="B163" s="74" t="s">
        <v>24</v>
      </c>
      <c r="C163" s="74"/>
      <c r="D163" s="75">
        <f>'ea detail'!D163</f>
        <v>0</v>
      </c>
      <c r="E163" s="75"/>
      <c r="F163" s="76">
        <f>'ea detail'!F163</f>
        <v>0</v>
      </c>
      <c r="G163" s="321">
        <f>'ea detail'!G163</f>
        <v>0</v>
      </c>
      <c r="H163" s="93">
        <f>'ea detail'!H163</f>
        <v>0</v>
      </c>
      <c r="I163" s="76">
        <f>F163*H163</f>
        <v>0</v>
      </c>
      <c r="J163" s="320">
        <f>'ea detail'!J163</f>
        <v>0</v>
      </c>
      <c r="K163" s="108"/>
      <c r="L163" s="354">
        <f>'ea detail'!L163</f>
        <v>0</v>
      </c>
      <c r="M163" s="304"/>
      <c r="N163" s="304"/>
      <c r="O163" s="304"/>
      <c r="P163" s="304"/>
      <c r="Q163" s="231">
        <f>SUM(L163:P163)</f>
        <v>0</v>
      </c>
      <c r="R163" s="351">
        <f>'ea detail'!Q163-'teg detail'!Q163</f>
        <v>0</v>
      </c>
      <c r="S163" s="351">
        <f>IF(I163=0,0,Q163/I163*100)</f>
        <v>0</v>
      </c>
    </row>
    <row r="164" spans="1:19" ht="12.75">
      <c r="A164" s="95"/>
      <c r="B164" s="96" t="s">
        <v>17</v>
      </c>
      <c r="C164" s="96"/>
      <c r="D164" s="75" t="str">
        <f>'ea detail'!D164</f>
        <v>MUUD</v>
      </c>
      <c r="E164" s="75"/>
      <c r="F164" s="76">
        <f>'ea detail'!F164</f>
        <v>0</v>
      </c>
      <c r="G164" s="321">
        <f>'ea detail'!G164</f>
        <v>0</v>
      </c>
      <c r="H164" s="93">
        <f>'ea detail'!H164</f>
        <v>0</v>
      </c>
      <c r="I164" s="76">
        <f>F164*H164</f>
        <v>0</v>
      </c>
      <c r="J164" s="320">
        <f>'ea detail'!J164</f>
        <v>0</v>
      </c>
      <c r="K164" s="108"/>
      <c r="L164" s="354">
        <f>'ea detail'!L164</f>
        <v>0</v>
      </c>
      <c r="M164" s="304"/>
      <c r="N164" s="304"/>
      <c r="O164" s="304"/>
      <c r="P164" s="304"/>
      <c r="Q164" s="231">
        <f>SUM(L164:P164)</f>
        <v>0</v>
      </c>
      <c r="R164" s="351">
        <f>'ea detail'!Q164-'teg detail'!Q164</f>
        <v>0</v>
      </c>
      <c r="S164" s="351">
        <f>IF(I164=0,0,Q164/I164*100)</f>
        <v>0</v>
      </c>
    </row>
    <row r="165" spans="1:19" ht="12.75">
      <c r="A165" s="95"/>
      <c r="B165" s="75"/>
      <c r="C165" s="75"/>
      <c r="D165" s="75"/>
      <c r="E165" s="75"/>
      <c r="F165" s="76"/>
      <c r="G165" s="84"/>
      <c r="H165" s="81"/>
      <c r="I165" s="76"/>
      <c r="J165" s="330"/>
      <c r="K165" s="108"/>
      <c r="L165" s="231"/>
      <c r="M165" s="117"/>
      <c r="N165" s="117"/>
      <c r="O165" s="117"/>
      <c r="P165" s="117"/>
      <c r="Q165" s="231"/>
      <c r="R165" s="350"/>
      <c r="S165" s="350"/>
    </row>
    <row r="166" spans="1:19" ht="12.75">
      <c r="A166" s="95"/>
      <c r="B166" s="90" t="s">
        <v>75</v>
      </c>
      <c r="C166" s="90"/>
      <c r="D166" s="91" t="s">
        <v>133</v>
      </c>
      <c r="E166" s="91"/>
      <c r="F166" s="76"/>
      <c r="G166" s="84"/>
      <c r="H166" s="81"/>
      <c r="I166" s="89">
        <f>SUM(I161:I165)</f>
        <v>0</v>
      </c>
      <c r="J166" s="330"/>
      <c r="K166" s="108"/>
      <c r="L166" s="89">
        <f>SUM(L161:L165)</f>
        <v>0</v>
      </c>
      <c r="M166" s="82">
        <f>SUM(M161:M165)</f>
        <v>0</v>
      </c>
      <c r="N166" s="82">
        <f>SUM(N161:N165)</f>
        <v>0</v>
      </c>
      <c r="O166" s="82">
        <f>SUM(O161:O165)</f>
        <v>0</v>
      </c>
      <c r="P166" s="82">
        <f>SUM(P161:P165)</f>
        <v>0</v>
      </c>
      <c r="Q166" s="352">
        <f>SUM(L166:P166)</f>
        <v>0</v>
      </c>
      <c r="R166" s="353">
        <f>'ea detail'!Q166-'teg detail'!Q166</f>
        <v>0</v>
      </c>
      <c r="S166" s="353">
        <f>IF(I166=0,0,Q166/I166*100)</f>
        <v>0</v>
      </c>
    </row>
    <row r="167" spans="1:19" ht="12.75">
      <c r="A167" s="95"/>
      <c r="B167" s="75"/>
      <c r="C167" s="75"/>
      <c r="D167" s="326" t="s">
        <v>108</v>
      </c>
      <c r="E167" s="75"/>
      <c r="F167" s="76"/>
      <c r="G167" s="84"/>
      <c r="H167" s="81"/>
      <c r="I167" s="76"/>
      <c r="J167" s="330"/>
      <c r="K167" s="108"/>
      <c r="L167" s="231"/>
      <c r="M167" s="117"/>
      <c r="N167" s="117"/>
      <c r="O167" s="117"/>
      <c r="P167" s="117"/>
      <c r="Q167" s="231"/>
      <c r="R167" s="350"/>
      <c r="S167" s="350"/>
    </row>
    <row r="168" spans="1:19" ht="12.75">
      <c r="A168" s="311">
        <f>'ea detail'!A168</f>
        <v>15</v>
      </c>
      <c r="B168" s="312" t="s">
        <v>76</v>
      </c>
      <c r="C168" s="312"/>
      <c r="D168" s="313" t="s">
        <v>184</v>
      </c>
      <c r="E168" s="327"/>
      <c r="F168" s="314" t="s">
        <v>144</v>
      </c>
      <c r="G168" s="315" t="s">
        <v>143</v>
      </c>
      <c r="H168" s="316" t="s">
        <v>145</v>
      </c>
      <c r="I168" s="317" t="s">
        <v>146</v>
      </c>
      <c r="J168" s="318" t="s">
        <v>20</v>
      </c>
      <c r="K168" s="108"/>
      <c r="L168" s="394" t="str">
        <f aca="true" t="shared" si="34" ref="L168:Q168">L7</f>
        <v>Arendus</v>
      </c>
      <c r="M168" s="394" t="str">
        <f t="shared" si="34"/>
        <v>daatum</v>
      </c>
      <c r="N168" s="394" t="str">
        <f t="shared" si="34"/>
        <v>daatum</v>
      </c>
      <c r="O168" s="394" t="str">
        <f t="shared" si="34"/>
        <v>daatum</v>
      </c>
      <c r="P168" s="394" t="str">
        <f t="shared" si="34"/>
        <v>daatum</v>
      </c>
      <c r="Q168" s="349" t="str">
        <f t="shared" si="34"/>
        <v>kokku €</v>
      </c>
      <c r="R168" s="349" t="s">
        <v>289</v>
      </c>
      <c r="S168" s="349" t="s">
        <v>10</v>
      </c>
    </row>
    <row r="169" spans="1:19" ht="12.75">
      <c r="A169" s="95"/>
      <c r="B169" s="75"/>
      <c r="C169" s="75"/>
      <c r="D169" s="75"/>
      <c r="E169" s="75"/>
      <c r="F169" s="76"/>
      <c r="G169" s="84"/>
      <c r="H169" s="81"/>
      <c r="I169" s="76"/>
      <c r="J169" s="330"/>
      <c r="K169" s="108"/>
      <c r="L169" s="231"/>
      <c r="M169" s="117"/>
      <c r="N169" s="117"/>
      <c r="O169" s="117"/>
      <c r="P169" s="117"/>
      <c r="Q169" s="231"/>
      <c r="R169" s="350"/>
      <c r="S169" s="350"/>
    </row>
    <row r="170" spans="1:19" ht="12.75">
      <c r="A170" s="95"/>
      <c r="B170" s="74" t="s">
        <v>239</v>
      </c>
      <c r="C170" s="74"/>
      <c r="D170" s="75" t="str">
        <f>'ea detail'!D170</f>
        <v>UURINGUD</v>
      </c>
      <c r="E170" s="75"/>
      <c r="F170" s="76">
        <f>'ea detail'!F170</f>
        <v>0</v>
      </c>
      <c r="G170" s="321">
        <f>'ea detail'!G170</f>
        <v>0</v>
      </c>
      <c r="H170" s="93">
        <f>'ea detail'!H170</f>
        <v>0</v>
      </c>
      <c r="I170" s="76">
        <f>F170*H170</f>
        <v>0</v>
      </c>
      <c r="J170" s="320">
        <f>'ea detail'!J170</f>
        <v>0</v>
      </c>
      <c r="K170" s="108"/>
      <c r="L170" s="354">
        <f>'ea detail'!L170</f>
        <v>0</v>
      </c>
      <c r="M170" s="304"/>
      <c r="N170" s="304"/>
      <c r="O170" s="304"/>
      <c r="P170" s="304"/>
      <c r="Q170" s="231">
        <f>SUM(L170:P170)</f>
        <v>0</v>
      </c>
      <c r="R170" s="351">
        <f>'ea detail'!Q170-'teg detail'!Q170</f>
        <v>0</v>
      </c>
      <c r="S170" s="351">
        <f>IF(I170=0,0,Q170/I170*100)</f>
        <v>0</v>
      </c>
    </row>
    <row r="171" spans="1:19" ht="12.75">
      <c r="A171" s="95"/>
      <c r="B171" s="74" t="s">
        <v>77</v>
      </c>
      <c r="C171" s="74"/>
      <c r="D171" s="75" t="str">
        <f>'ea detail'!D171</f>
        <v>ARHIIVI KASUTUSLITSENTS</v>
      </c>
      <c r="E171" s="75"/>
      <c r="F171" s="76">
        <f>'ea detail'!F171</f>
        <v>0</v>
      </c>
      <c r="G171" s="321">
        <f>'ea detail'!G171</f>
        <v>0</v>
      </c>
      <c r="H171" s="93">
        <f>'ea detail'!H171</f>
        <v>0</v>
      </c>
      <c r="I171" s="76">
        <f>F171*H171</f>
        <v>0</v>
      </c>
      <c r="J171" s="330"/>
      <c r="K171" s="108"/>
      <c r="L171" s="354">
        <f>'ea detail'!L171</f>
        <v>0</v>
      </c>
      <c r="M171" s="304"/>
      <c r="N171" s="304"/>
      <c r="O171" s="304"/>
      <c r="P171" s="304"/>
      <c r="Q171" s="231">
        <f>SUM(L171:P171)</f>
        <v>0</v>
      </c>
      <c r="R171" s="351">
        <f>'ea detail'!Q171-'teg detail'!Q171</f>
        <v>0</v>
      </c>
      <c r="S171" s="351">
        <f>IF(I171=0,0,Q171/I171*100)</f>
        <v>0</v>
      </c>
    </row>
    <row r="172" spans="1:19" ht="12.75">
      <c r="A172" s="95"/>
      <c r="B172" s="74" t="s">
        <v>17</v>
      </c>
      <c r="C172" s="74"/>
      <c r="D172" s="75" t="str">
        <f>'ea detail'!D172</f>
        <v>MUUD</v>
      </c>
      <c r="E172" s="75"/>
      <c r="F172" s="76">
        <f>'ea detail'!F172</f>
        <v>0</v>
      </c>
      <c r="G172" s="321">
        <f>'ea detail'!G172</f>
        <v>0</v>
      </c>
      <c r="H172" s="93">
        <f>'ea detail'!H172</f>
        <v>0</v>
      </c>
      <c r="I172" s="76">
        <f>F172*H172</f>
        <v>0</v>
      </c>
      <c r="J172" s="330"/>
      <c r="K172" s="108"/>
      <c r="L172" s="354">
        <f>'ea detail'!L172</f>
        <v>0</v>
      </c>
      <c r="M172" s="304"/>
      <c r="N172" s="304"/>
      <c r="O172" s="304"/>
      <c r="P172" s="304"/>
      <c r="Q172" s="231">
        <f>SUM(L172:P172)</f>
        <v>0</v>
      </c>
      <c r="R172" s="351">
        <f>'ea detail'!Q172-'teg detail'!Q172</f>
        <v>0</v>
      </c>
      <c r="S172" s="351">
        <f>IF(I172=0,0,Q172/I172*100)</f>
        <v>0</v>
      </c>
    </row>
    <row r="173" spans="1:19" ht="12.75">
      <c r="A173" s="95"/>
      <c r="B173" s="75"/>
      <c r="C173" s="75"/>
      <c r="D173" s="75"/>
      <c r="E173" s="75"/>
      <c r="F173" s="76"/>
      <c r="G173" s="84"/>
      <c r="H173" s="81"/>
      <c r="I173" s="76"/>
      <c r="J173" s="330"/>
      <c r="K173" s="108"/>
      <c r="L173" s="231"/>
      <c r="M173" s="117"/>
      <c r="N173" s="117"/>
      <c r="O173" s="117"/>
      <c r="P173" s="117"/>
      <c r="Q173" s="231"/>
      <c r="R173" s="350"/>
      <c r="S173" s="350"/>
    </row>
    <row r="174" spans="1:19" ht="12.75">
      <c r="A174" s="95"/>
      <c r="B174" s="91" t="s">
        <v>78</v>
      </c>
      <c r="C174" s="91"/>
      <c r="D174" s="91" t="s">
        <v>215</v>
      </c>
      <c r="E174" s="91"/>
      <c r="F174" s="76"/>
      <c r="G174" s="84"/>
      <c r="H174" s="81"/>
      <c r="I174" s="89">
        <f>SUM(I170:I173)</f>
        <v>0</v>
      </c>
      <c r="J174" s="330"/>
      <c r="K174" s="108"/>
      <c r="L174" s="89">
        <f>SUM(L170:L173)</f>
        <v>0</v>
      </c>
      <c r="M174" s="89">
        <f>SUM(M170:M173)</f>
        <v>0</v>
      </c>
      <c r="N174" s="89">
        <f>SUM(N170:N173)</f>
        <v>0</v>
      </c>
      <c r="O174" s="89">
        <f>SUM(O170:O173)</f>
        <v>0</v>
      </c>
      <c r="P174" s="89">
        <f>SUM(P170:P173)</f>
        <v>0</v>
      </c>
      <c r="Q174" s="352">
        <f>SUM(L174:P174)</f>
        <v>0</v>
      </c>
      <c r="R174" s="353">
        <f>'ea detail'!Q174-'teg detail'!Q174</f>
        <v>0</v>
      </c>
      <c r="S174" s="353">
        <f>IF(I174=0,0,Q174/I174*100)</f>
        <v>0</v>
      </c>
    </row>
    <row r="175" spans="1:19" ht="12.75">
      <c r="A175" s="95"/>
      <c r="B175" s="75"/>
      <c r="C175" s="75"/>
      <c r="D175" s="326" t="s">
        <v>108</v>
      </c>
      <c r="E175" s="75"/>
      <c r="F175" s="76"/>
      <c r="G175" s="84"/>
      <c r="H175" s="81"/>
      <c r="I175" s="76"/>
      <c r="J175" s="330"/>
      <c r="K175" s="108"/>
      <c r="L175" s="231"/>
      <c r="M175" s="117"/>
      <c r="N175" s="117"/>
      <c r="O175" s="117"/>
      <c r="P175" s="117"/>
      <c r="Q175" s="231"/>
      <c r="R175" s="350"/>
      <c r="S175" s="350"/>
    </row>
    <row r="176" spans="1:19" ht="12.75">
      <c r="A176" s="311">
        <f>'ea detail'!A176</f>
        <v>16</v>
      </c>
      <c r="B176" s="312" t="s">
        <v>255</v>
      </c>
      <c r="C176" s="312"/>
      <c r="D176" s="313" t="s">
        <v>253</v>
      </c>
      <c r="E176" s="327"/>
      <c r="F176" s="314" t="s">
        <v>144</v>
      </c>
      <c r="G176" s="315" t="s">
        <v>143</v>
      </c>
      <c r="H176" s="316" t="s">
        <v>145</v>
      </c>
      <c r="I176" s="317" t="s">
        <v>146</v>
      </c>
      <c r="J176" s="318" t="s">
        <v>20</v>
      </c>
      <c r="K176" s="108"/>
      <c r="L176" s="394" t="str">
        <f aca="true" t="shared" si="35" ref="L176:Q176">L7</f>
        <v>Arendus</v>
      </c>
      <c r="M176" s="394" t="str">
        <f t="shared" si="35"/>
        <v>daatum</v>
      </c>
      <c r="N176" s="394" t="str">
        <f t="shared" si="35"/>
        <v>daatum</v>
      </c>
      <c r="O176" s="394" t="str">
        <f t="shared" si="35"/>
        <v>daatum</v>
      </c>
      <c r="P176" s="394" t="str">
        <f t="shared" si="35"/>
        <v>daatum</v>
      </c>
      <c r="Q176" s="349" t="str">
        <f t="shared" si="35"/>
        <v>kokku €</v>
      </c>
      <c r="R176" s="349" t="s">
        <v>289</v>
      </c>
      <c r="S176" s="349" t="s">
        <v>10</v>
      </c>
    </row>
    <row r="177" spans="1:19" ht="12.75">
      <c r="A177" s="95"/>
      <c r="B177" s="75"/>
      <c r="C177" s="75"/>
      <c r="D177" s="75"/>
      <c r="E177" s="75"/>
      <c r="F177" s="76"/>
      <c r="G177" s="84"/>
      <c r="H177" s="81"/>
      <c r="I177" s="76"/>
      <c r="J177" s="330"/>
      <c r="K177" s="108"/>
      <c r="L177" s="231"/>
      <c r="M177" s="117"/>
      <c r="N177" s="117"/>
      <c r="O177" s="117"/>
      <c r="P177" s="117"/>
      <c r="Q177" s="231"/>
      <c r="R177" s="350"/>
      <c r="S177" s="350"/>
    </row>
    <row r="178" spans="1:19" ht="12.75">
      <c r="A178" s="95"/>
      <c r="B178" s="74" t="s">
        <v>80</v>
      </c>
      <c r="C178" s="74"/>
      <c r="D178" s="75" t="str">
        <f>'ea detail'!D178</f>
        <v>AUTORENT</v>
      </c>
      <c r="E178" s="75"/>
      <c r="F178" s="76">
        <f>'ea detail'!F178</f>
        <v>0</v>
      </c>
      <c r="G178" s="321">
        <f>'ea detail'!G178</f>
        <v>0</v>
      </c>
      <c r="H178" s="93">
        <f>'ea detail'!H178</f>
        <v>0</v>
      </c>
      <c r="I178" s="76">
        <f>F178*H178</f>
        <v>0</v>
      </c>
      <c r="J178" s="330"/>
      <c r="K178" s="108"/>
      <c r="L178" s="354">
        <f>'ea detail'!L178</f>
        <v>0</v>
      </c>
      <c r="M178" s="304"/>
      <c r="N178" s="304"/>
      <c r="O178" s="304"/>
      <c r="P178" s="304"/>
      <c r="Q178" s="231">
        <f>SUM(L178:P178)</f>
        <v>0</v>
      </c>
      <c r="R178" s="351">
        <f>'ea detail'!Q178-'teg detail'!Q178</f>
        <v>0</v>
      </c>
      <c r="S178" s="351">
        <f>IF(I178=0,0,Q178/I178*100)</f>
        <v>0</v>
      </c>
    </row>
    <row r="179" spans="1:19" ht="12.75">
      <c r="A179" s="95"/>
      <c r="B179" s="74" t="s">
        <v>81</v>
      </c>
      <c r="C179" s="74"/>
      <c r="D179" s="75" t="str">
        <f>'ea detail'!D179</f>
        <v>KÜTUS</v>
      </c>
      <c r="E179" s="75"/>
      <c r="F179" s="76">
        <f>'ea detail'!F179</f>
        <v>0</v>
      </c>
      <c r="G179" s="321">
        <f>'ea detail'!G179</f>
        <v>0</v>
      </c>
      <c r="H179" s="93">
        <f>'ea detail'!H179</f>
        <v>0</v>
      </c>
      <c r="I179" s="76">
        <f>F179*H179</f>
        <v>0</v>
      </c>
      <c r="J179" s="330"/>
      <c r="K179" s="108"/>
      <c r="L179" s="354">
        <f>'ea detail'!L179</f>
        <v>0</v>
      </c>
      <c r="M179" s="304"/>
      <c r="N179" s="304"/>
      <c r="O179" s="304"/>
      <c r="P179" s="304"/>
      <c r="Q179" s="231">
        <f>SUM(L179:P179)</f>
        <v>0</v>
      </c>
      <c r="R179" s="351">
        <f>'ea detail'!Q179-'teg detail'!Q179</f>
        <v>0</v>
      </c>
      <c r="S179" s="351">
        <f>IF(I179=0,0,Q179/I179*100)</f>
        <v>0</v>
      </c>
    </row>
    <row r="180" spans="1:19" ht="12.75">
      <c r="A180" s="95"/>
      <c r="B180" s="74" t="s">
        <v>83</v>
      </c>
      <c r="C180" s="74"/>
      <c r="D180" s="75" t="str">
        <f>'ea detail'!D180</f>
        <v>TAKSO, PARKIMINE JA GARAŽEERIMINE</v>
      </c>
      <c r="E180" s="75"/>
      <c r="F180" s="76">
        <f>'ea detail'!F180</f>
        <v>0</v>
      </c>
      <c r="G180" s="321">
        <f>'ea detail'!G180</f>
        <v>0</v>
      </c>
      <c r="H180" s="93">
        <f>'ea detail'!H180</f>
        <v>0</v>
      </c>
      <c r="I180" s="76">
        <f>F180*H180</f>
        <v>0</v>
      </c>
      <c r="J180" s="330"/>
      <c r="K180" s="108"/>
      <c r="L180" s="354">
        <f>'ea detail'!L180</f>
        <v>0</v>
      </c>
      <c r="M180" s="304"/>
      <c r="N180" s="304"/>
      <c r="O180" s="304"/>
      <c r="P180" s="304"/>
      <c r="Q180" s="231">
        <f>SUM(L180:P180)</f>
        <v>0</v>
      </c>
      <c r="R180" s="351">
        <f>'ea detail'!Q180-'teg detail'!Q180</f>
        <v>0</v>
      </c>
      <c r="S180" s="351">
        <f>IF(I180=0,0,Q180/I180*100)</f>
        <v>0</v>
      </c>
    </row>
    <row r="181" spans="1:19" ht="12.75">
      <c r="A181" s="95"/>
      <c r="B181" s="74" t="s">
        <v>17</v>
      </c>
      <c r="C181" s="74"/>
      <c r="D181" s="75" t="str">
        <f>'ea detail'!D181</f>
        <v>MUUD</v>
      </c>
      <c r="E181" s="75"/>
      <c r="F181" s="76">
        <f>'ea detail'!F181</f>
        <v>0</v>
      </c>
      <c r="G181" s="321">
        <f>'ea detail'!G181</f>
        <v>0</v>
      </c>
      <c r="H181" s="93">
        <f>'ea detail'!H181</f>
        <v>0</v>
      </c>
      <c r="I181" s="76">
        <f>F181*H181</f>
        <v>0</v>
      </c>
      <c r="J181" s="330"/>
      <c r="K181" s="108"/>
      <c r="L181" s="354">
        <f>'ea detail'!L181</f>
        <v>0</v>
      </c>
      <c r="M181" s="304"/>
      <c r="N181" s="304"/>
      <c r="O181" s="304"/>
      <c r="P181" s="304"/>
      <c r="Q181" s="231">
        <f>SUM(L181:P181)</f>
        <v>0</v>
      </c>
      <c r="R181" s="351">
        <f>'ea detail'!Q181-'teg detail'!Q181</f>
        <v>0</v>
      </c>
      <c r="S181" s="351">
        <f>IF(I181=0,0,Q181/I181*100)</f>
        <v>0</v>
      </c>
    </row>
    <row r="182" spans="1:19" ht="12.75">
      <c r="A182" s="95"/>
      <c r="B182" s="74"/>
      <c r="C182" s="74"/>
      <c r="D182" s="75"/>
      <c r="E182" s="75"/>
      <c r="F182" s="76"/>
      <c r="G182" s="84"/>
      <c r="H182" s="81"/>
      <c r="I182" s="76"/>
      <c r="J182" s="330"/>
      <c r="K182" s="108"/>
      <c r="L182" s="231"/>
      <c r="M182" s="117"/>
      <c r="N182" s="117"/>
      <c r="O182" s="117"/>
      <c r="P182" s="117"/>
      <c r="Q182" s="231"/>
      <c r="R182" s="350"/>
      <c r="S182" s="350"/>
    </row>
    <row r="183" spans="1:19" ht="12.75">
      <c r="A183" s="95"/>
      <c r="B183" s="90" t="s">
        <v>84</v>
      </c>
      <c r="C183" s="90"/>
      <c r="D183" s="91" t="s">
        <v>138</v>
      </c>
      <c r="E183" s="91"/>
      <c r="F183" s="76"/>
      <c r="G183" s="84"/>
      <c r="H183" s="81"/>
      <c r="I183" s="89">
        <f>SUM(I178:I182)</f>
        <v>0</v>
      </c>
      <c r="J183" s="330"/>
      <c r="K183" s="108"/>
      <c r="L183" s="89">
        <f>SUM(L178:L182)</f>
        <v>0</v>
      </c>
      <c r="M183" s="82">
        <f>SUM(M178:M182)</f>
        <v>0</v>
      </c>
      <c r="N183" s="82">
        <f>SUM(N178:N182)</f>
        <v>0</v>
      </c>
      <c r="O183" s="82">
        <f>SUM(O178:O182)</f>
        <v>0</v>
      </c>
      <c r="P183" s="82">
        <f>SUM(P178:P182)</f>
        <v>0</v>
      </c>
      <c r="Q183" s="352">
        <f>SUM(L183:P183)</f>
        <v>0</v>
      </c>
      <c r="R183" s="353">
        <f>'ea detail'!Q183-'teg detail'!Q183</f>
        <v>0</v>
      </c>
      <c r="S183" s="353">
        <f>IF(I183=0,0,Q183/I183*100)</f>
        <v>0</v>
      </c>
    </row>
    <row r="184" spans="1:19" ht="12.75">
      <c r="A184" s="95"/>
      <c r="B184" s="75"/>
      <c r="C184" s="75"/>
      <c r="D184" s="75"/>
      <c r="E184" s="75"/>
      <c r="F184" s="76"/>
      <c r="G184" s="84"/>
      <c r="H184" s="81"/>
      <c r="I184" s="76"/>
      <c r="J184" s="330"/>
      <c r="K184" s="108"/>
      <c r="L184" s="231"/>
      <c r="M184" s="117"/>
      <c r="N184" s="117"/>
      <c r="O184" s="117"/>
      <c r="P184" s="117"/>
      <c r="Q184" s="231"/>
      <c r="R184" s="350"/>
      <c r="S184" s="350"/>
    </row>
    <row r="185" spans="1:19" ht="12.75">
      <c r="A185" s="311">
        <f>'ea detail'!A185</f>
        <v>17</v>
      </c>
      <c r="B185" s="312" t="s">
        <v>254</v>
      </c>
      <c r="C185" s="312"/>
      <c r="D185" s="313" t="s">
        <v>250</v>
      </c>
      <c r="E185" s="327"/>
      <c r="F185" s="314" t="s">
        <v>144</v>
      </c>
      <c r="G185" s="315" t="s">
        <v>143</v>
      </c>
      <c r="H185" s="316" t="s">
        <v>145</v>
      </c>
      <c r="I185" s="317" t="s">
        <v>146</v>
      </c>
      <c r="J185" s="318" t="s">
        <v>20</v>
      </c>
      <c r="K185" s="108"/>
      <c r="L185" s="394" t="str">
        <f aca="true" t="shared" si="36" ref="L185:Q185">L7</f>
        <v>Arendus</v>
      </c>
      <c r="M185" s="394" t="str">
        <f t="shared" si="36"/>
        <v>daatum</v>
      </c>
      <c r="N185" s="394" t="str">
        <f t="shared" si="36"/>
        <v>daatum</v>
      </c>
      <c r="O185" s="394" t="str">
        <f t="shared" si="36"/>
        <v>daatum</v>
      </c>
      <c r="P185" s="394" t="str">
        <f t="shared" si="36"/>
        <v>daatum</v>
      </c>
      <c r="Q185" s="349" t="str">
        <f t="shared" si="36"/>
        <v>kokku €</v>
      </c>
      <c r="R185" s="349" t="s">
        <v>289</v>
      </c>
      <c r="S185" s="349" t="s">
        <v>10</v>
      </c>
    </row>
    <row r="186" spans="1:19" ht="12.75">
      <c r="A186" s="95"/>
      <c r="B186" s="75"/>
      <c r="C186" s="75"/>
      <c r="D186" s="75"/>
      <c r="E186" s="75"/>
      <c r="F186" s="76"/>
      <c r="G186" s="84"/>
      <c r="H186" s="81"/>
      <c r="I186" s="76"/>
      <c r="J186" s="330"/>
      <c r="K186" s="108"/>
      <c r="L186" s="231"/>
      <c r="M186" s="117"/>
      <c r="N186" s="117"/>
      <c r="O186" s="117"/>
      <c r="P186" s="117"/>
      <c r="Q186" s="231"/>
      <c r="R186" s="350"/>
      <c r="S186" s="350"/>
    </row>
    <row r="187" spans="1:19" ht="12.75">
      <c r="A187" s="95"/>
      <c r="B187" s="74" t="s">
        <v>82</v>
      </c>
      <c r="C187" s="74"/>
      <c r="D187" s="75" t="str">
        <f>'ea detail'!D187</f>
        <v>REISIKULUD EESTIS</v>
      </c>
      <c r="E187" s="75"/>
      <c r="F187" s="76">
        <f>'ea detail'!F187</f>
        <v>0</v>
      </c>
      <c r="G187" s="321">
        <f>'ea detail'!G187</f>
        <v>0</v>
      </c>
      <c r="H187" s="93">
        <f>'ea detail'!H187</f>
        <v>0</v>
      </c>
      <c r="I187" s="76">
        <f>F187*H187</f>
        <v>0</v>
      </c>
      <c r="J187" s="330"/>
      <c r="K187" s="108"/>
      <c r="L187" s="354">
        <f>'ea detail'!L187</f>
        <v>0</v>
      </c>
      <c r="M187" s="304"/>
      <c r="N187" s="304"/>
      <c r="O187" s="304"/>
      <c r="P187" s="304"/>
      <c r="Q187" s="231">
        <f>SUM(L187:P187)</f>
        <v>0</v>
      </c>
      <c r="R187" s="351">
        <f>'ea detail'!Q187-'teg detail'!Q187</f>
        <v>0</v>
      </c>
      <c r="S187" s="351">
        <f>IF(I187=0,0,Q187/I187*100)</f>
        <v>0</v>
      </c>
    </row>
    <row r="188" spans="1:19" ht="12.75">
      <c r="A188" s="95"/>
      <c r="B188" s="74" t="s">
        <v>86</v>
      </c>
      <c r="C188" s="74" t="s">
        <v>170</v>
      </c>
      <c r="D188" s="75" t="str">
        <f>'ea detail'!D188</f>
        <v>MAJUTUS EESTIS</v>
      </c>
      <c r="E188" s="75"/>
      <c r="F188" s="76">
        <f>'ea detail'!F188</f>
        <v>0</v>
      </c>
      <c r="G188" s="321">
        <f>'ea detail'!G188</f>
        <v>0</v>
      </c>
      <c r="H188" s="93">
        <f>'ea detail'!H188</f>
        <v>0</v>
      </c>
      <c r="I188" s="76">
        <f aca="true" t="shared" si="37" ref="I188:I193">F188*H188</f>
        <v>0</v>
      </c>
      <c r="J188" s="330"/>
      <c r="K188" s="108"/>
      <c r="L188" s="354">
        <f>'ea detail'!L188</f>
        <v>0</v>
      </c>
      <c r="M188" s="304"/>
      <c r="N188" s="304"/>
      <c r="O188" s="304"/>
      <c r="P188" s="304"/>
      <c r="Q188" s="231">
        <f aca="true" t="shared" si="38" ref="Q188:Q193">SUM(L188:P188)</f>
        <v>0</v>
      </c>
      <c r="R188" s="351">
        <f>'ea detail'!Q188-'teg detail'!Q188</f>
        <v>0</v>
      </c>
      <c r="S188" s="351">
        <f aca="true" t="shared" si="39" ref="S188:S193">IF(I188=0,0,Q188/I188*100)</f>
        <v>0</v>
      </c>
    </row>
    <row r="189" spans="1:19" ht="12.75">
      <c r="A189" s="95"/>
      <c r="B189" s="74" t="s">
        <v>87</v>
      </c>
      <c r="C189" s="74" t="s">
        <v>170</v>
      </c>
      <c r="D189" s="75" t="str">
        <f>'ea detail'!D189</f>
        <v>VIISAD JA KUTSED</v>
      </c>
      <c r="E189" s="75"/>
      <c r="F189" s="76">
        <f>'ea detail'!F189</f>
        <v>0</v>
      </c>
      <c r="G189" s="321">
        <f>'ea detail'!G189</f>
        <v>0</v>
      </c>
      <c r="H189" s="93">
        <f>'ea detail'!H189</f>
        <v>0</v>
      </c>
      <c r="I189" s="76">
        <f t="shared" si="37"/>
        <v>0</v>
      </c>
      <c r="J189" s="330"/>
      <c r="K189" s="108"/>
      <c r="L189" s="354">
        <f>'ea detail'!L189</f>
        <v>0</v>
      </c>
      <c r="M189" s="304"/>
      <c r="N189" s="304"/>
      <c r="O189" s="304"/>
      <c r="P189" s="304"/>
      <c r="Q189" s="231">
        <f t="shared" si="38"/>
        <v>0</v>
      </c>
      <c r="R189" s="351">
        <f>'ea detail'!Q189-'teg detail'!Q189</f>
        <v>0</v>
      </c>
      <c r="S189" s="351">
        <f t="shared" si="39"/>
        <v>0</v>
      </c>
    </row>
    <row r="190" spans="1:19" ht="12.75">
      <c r="A190" s="95"/>
      <c r="B190" s="74"/>
      <c r="C190" s="74"/>
      <c r="D190" s="75" t="str">
        <f>'ea detail'!D190</f>
        <v>REISIKULUD VÄLISMAALE</v>
      </c>
      <c r="E190" s="75"/>
      <c r="F190" s="76">
        <f>'ea detail'!F190</f>
        <v>0</v>
      </c>
      <c r="G190" s="321">
        <f>'ea detail'!G190</f>
        <v>0</v>
      </c>
      <c r="H190" s="93">
        <f>'ea detail'!H190</f>
        <v>0</v>
      </c>
      <c r="I190" s="76">
        <f t="shared" si="37"/>
        <v>0</v>
      </c>
      <c r="J190" s="330"/>
      <c r="K190" s="108"/>
      <c r="L190" s="354">
        <f>'ea detail'!L190</f>
        <v>0</v>
      </c>
      <c r="M190" s="304"/>
      <c r="N190" s="304"/>
      <c r="O190" s="304"/>
      <c r="P190" s="304"/>
      <c r="Q190" s="231">
        <f t="shared" si="38"/>
        <v>0</v>
      </c>
      <c r="R190" s="351">
        <f>'ea detail'!Q190-'teg detail'!Q190</f>
        <v>0</v>
      </c>
      <c r="S190" s="351">
        <f t="shared" si="39"/>
        <v>0</v>
      </c>
    </row>
    <row r="191" spans="1:19" ht="12.75">
      <c r="A191" s="95"/>
      <c r="B191" s="74"/>
      <c r="C191" s="74"/>
      <c r="D191" s="75" t="str">
        <f>'ea detail'!D191</f>
        <v>MUUD REISIKULUD VÄLISMAALE</v>
      </c>
      <c r="E191" s="75"/>
      <c r="F191" s="76">
        <f>'ea detail'!F191</f>
        <v>0</v>
      </c>
      <c r="G191" s="321">
        <f>'ea detail'!G191</f>
        <v>0</v>
      </c>
      <c r="H191" s="93">
        <f>'ea detail'!H191</f>
        <v>0</v>
      </c>
      <c r="I191" s="76">
        <f t="shared" si="37"/>
        <v>0</v>
      </c>
      <c r="J191" s="330"/>
      <c r="K191" s="108"/>
      <c r="L191" s="354">
        <f>'ea detail'!L191</f>
        <v>0</v>
      </c>
      <c r="M191" s="304"/>
      <c r="N191" s="304"/>
      <c r="O191" s="304"/>
      <c r="P191" s="304"/>
      <c r="Q191" s="231">
        <f t="shared" si="38"/>
        <v>0</v>
      </c>
      <c r="R191" s="351">
        <f>'ea detail'!Q191-'teg detail'!Q191</f>
        <v>0</v>
      </c>
      <c r="S191" s="351">
        <f t="shared" si="39"/>
        <v>0</v>
      </c>
    </row>
    <row r="192" spans="1:19" ht="12.75">
      <c r="A192" s="95"/>
      <c r="B192" s="74" t="s">
        <v>86</v>
      </c>
      <c r="C192" s="74" t="s">
        <v>171</v>
      </c>
      <c r="D192" s="75" t="str">
        <f>'ea detail'!D192</f>
        <v>MAJUTUS VÄLISMAALE</v>
      </c>
      <c r="E192" s="75"/>
      <c r="F192" s="76">
        <f>'ea detail'!F192</f>
        <v>0</v>
      </c>
      <c r="G192" s="321">
        <f>'ea detail'!G192</f>
        <v>0</v>
      </c>
      <c r="H192" s="93">
        <f>'ea detail'!H192</f>
        <v>0</v>
      </c>
      <c r="I192" s="76">
        <f t="shared" si="37"/>
        <v>0</v>
      </c>
      <c r="J192" s="330"/>
      <c r="K192" s="108"/>
      <c r="L192" s="354">
        <f>'ea detail'!L192</f>
        <v>0</v>
      </c>
      <c r="M192" s="304"/>
      <c r="N192" s="304"/>
      <c r="O192" s="304"/>
      <c r="P192" s="304"/>
      <c r="Q192" s="231">
        <f t="shared" si="38"/>
        <v>0</v>
      </c>
      <c r="R192" s="351">
        <f>'ea detail'!Q192-'teg detail'!Q192</f>
        <v>0</v>
      </c>
      <c r="S192" s="351">
        <f t="shared" si="39"/>
        <v>0</v>
      </c>
    </row>
    <row r="193" spans="1:19" ht="12.75">
      <c r="A193" s="95"/>
      <c r="B193" s="74" t="s">
        <v>87</v>
      </c>
      <c r="C193" s="74" t="s">
        <v>171</v>
      </c>
      <c r="D193" s="75" t="str">
        <f>'ea detail'!D193</f>
        <v>PÄEVARAHA VÄLISMAALE</v>
      </c>
      <c r="E193" s="75"/>
      <c r="F193" s="76">
        <f>'ea detail'!F193</f>
        <v>0</v>
      </c>
      <c r="G193" s="321">
        <f>'ea detail'!G193</f>
        <v>0</v>
      </c>
      <c r="H193" s="93">
        <f>'ea detail'!H193</f>
        <v>0</v>
      </c>
      <c r="I193" s="76">
        <f t="shared" si="37"/>
        <v>0</v>
      </c>
      <c r="J193" s="330"/>
      <c r="K193" s="108"/>
      <c r="L193" s="354">
        <f>'ea detail'!L193</f>
        <v>0</v>
      </c>
      <c r="M193" s="304"/>
      <c r="N193" s="304"/>
      <c r="O193" s="304"/>
      <c r="P193" s="304"/>
      <c r="Q193" s="231">
        <f t="shared" si="38"/>
        <v>0</v>
      </c>
      <c r="R193" s="351">
        <f>'ea detail'!Q193-'teg detail'!Q193</f>
        <v>0</v>
      </c>
      <c r="S193" s="351">
        <f t="shared" si="39"/>
        <v>0</v>
      </c>
    </row>
    <row r="194" spans="1:19" ht="12.75">
      <c r="A194" s="95"/>
      <c r="B194" s="74"/>
      <c r="C194" s="74"/>
      <c r="D194" s="75"/>
      <c r="E194" s="75"/>
      <c r="F194" s="76"/>
      <c r="G194" s="84"/>
      <c r="H194" s="81"/>
      <c r="I194" s="76"/>
      <c r="J194" s="330"/>
      <c r="K194" s="108"/>
      <c r="L194" s="231"/>
      <c r="M194" s="220"/>
      <c r="N194" s="220"/>
      <c r="O194" s="220"/>
      <c r="P194" s="220"/>
      <c r="Q194" s="231"/>
      <c r="R194" s="350"/>
      <c r="S194" s="350"/>
    </row>
    <row r="195" spans="1:19" ht="12.75">
      <c r="A195" s="95"/>
      <c r="B195" s="90" t="s">
        <v>88</v>
      </c>
      <c r="C195" s="90"/>
      <c r="D195" s="91" t="s">
        <v>251</v>
      </c>
      <c r="E195" s="91"/>
      <c r="F195" s="76"/>
      <c r="G195" s="84"/>
      <c r="H195" s="81"/>
      <c r="I195" s="89">
        <f>SUM(I187:I194)</f>
        <v>0</v>
      </c>
      <c r="J195" s="330"/>
      <c r="K195" s="108"/>
      <c r="L195" s="89">
        <f>SUM(L187:L194)</f>
        <v>0</v>
      </c>
      <c r="M195" s="89">
        <f>SUM(M187:M194)</f>
        <v>0</v>
      </c>
      <c r="N195" s="89">
        <f>SUM(N187:N194)</f>
        <v>0</v>
      </c>
      <c r="O195" s="89">
        <f>SUM(O187:O194)</f>
        <v>0</v>
      </c>
      <c r="P195" s="89">
        <f>SUM(P187:P194)</f>
        <v>0</v>
      </c>
      <c r="Q195" s="352">
        <f>SUM(L195:P195)</f>
        <v>0</v>
      </c>
      <c r="R195" s="353">
        <f>'ea detail'!Q195-'teg detail'!Q195</f>
        <v>0</v>
      </c>
      <c r="S195" s="353">
        <f>IF(I195=0,0,Q195/I195*100)</f>
        <v>0</v>
      </c>
    </row>
    <row r="196" spans="1:19" ht="12.75">
      <c r="A196" s="95"/>
      <c r="B196" s="75"/>
      <c r="C196" s="75"/>
      <c r="D196" s="75"/>
      <c r="E196" s="75"/>
      <c r="F196" s="76"/>
      <c r="G196" s="84"/>
      <c r="H196" s="81"/>
      <c r="I196" s="76"/>
      <c r="J196" s="330"/>
      <c r="K196" s="108"/>
      <c r="L196" s="117"/>
      <c r="M196" s="117"/>
      <c r="N196" s="117"/>
      <c r="O196" s="117"/>
      <c r="P196" s="117"/>
      <c r="Q196" s="231"/>
      <c r="R196" s="350"/>
      <c r="S196" s="350"/>
    </row>
    <row r="197" spans="1:19" ht="12.75">
      <c r="A197" s="311">
        <f>'ea detail'!A197</f>
        <v>18</v>
      </c>
      <c r="B197" s="312" t="s">
        <v>8</v>
      </c>
      <c r="C197" s="312"/>
      <c r="D197" s="313" t="s">
        <v>185</v>
      </c>
      <c r="E197" s="327"/>
      <c r="F197" s="314" t="s">
        <v>144</v>
      </c>
      <c r="G197" s="315" t="s">
        <v>143</v>
      </c>
      <c r="H197" s="316" t="s">
        <v>145</v>
      </c>
      <c r="I197" s="317" t="s">
        <v>146</v>
      </c>
      <c r="J197" s="318" t="s">
        <v>20</v>
      </c>
      <c r="K197" s="108"/>
      <c r="L197" s="394" t="str">
        <f aca="true" t="shared" si="40" ref="L197:Q197">L7</f>
        <v>Arendus</v>
      </c>
      <c r="M197" s="394" t="str">
        <f t="shared" si="40"/>
        <v>daatum</v>
      </c>
      <c r="N197" s="394" t="str">
        <f t="shared" si="40"/>
        <v>daatum</v>
      </c>
      <c r="O197" s="394" t="str">
        <f t="shared" si="40"/>
        <v>daatum</v>
      </c>
      <c r="P197" s="394" t="str">
        <f t="shared" si="40"/>
        <v>daatum</v>
      </c>
      <c r="Q197" s="349" t="str">
        <f t="shared" si="40"/>
        <v>kokku €</v>
      </c>
      <c r="R197" s="349" t="s">
        <v>289</v>
      </c>
      <c r="S197" s="349" t="s">
        <v>10</v>
      </c>
    </row>
    <row r="198" spans="1:19" ht="12.75">
      <c r="A198" s="95"/>
      <c r="B198" s="75"/>
      <c r="C198" s="75"/>
      <c r="D198" s="75"/>
      <c r="E198" s="75"/>
      <c r="F198" s="76"/>
      <c r="G198" s="84"/>
      <c r="H198" s="81"/>
      <c r="I198" s="76"/>
      <c r="J198" s="330"/>
      <c r="K198" s="108"/>
      <c r="L198" s="354"/>
      <c r="M198" s="117"/>
      <c r="N198" s="117"/>
      <c r="O198" s="117"/>
      <c r="P198" s="117"/>
      <c r="Q198" s="231"/>
      <c r="R198" s="350"/>
      <c r="S198" s="350"/>
    </row>
    <row r="199" spans="1:19" ht="12.75">
      <c r="A199" s="95"/>
      <c r="B199" s="74" t="s">
        <v>89</v>
      </c>
      <c r="C199" s="74"/>
      <c r="D199" s="75" t="str">
        <f>'ea detail'!D199</f>
        <v>DIALOOGILEHT</v>
      </c>
      <c r="E199" s="75"/>
      <c r="F199" s="76">
        <f>'ea detail'!F199</f>
        <v>0</v>
      </c>
      <c r="G199" s="321">
        <f>'ea detail'!G199</f>
        <v>0</v>
      </c>
      <c r="H199" s="93">
        <f>'ea detail'!H199</f>
        <v>0</v>
      </c>
      <c r="I199" s="76">
        <f>F199*H199</f>
        <v>0</v>
      </c>
      <c r="J199" s="320">
        <f>'ea detail'!J200</f>
        <v>0</v>
      </c>
      <c r="K199" s="108"/>
      <c r="L199" s="354">
        <f>'ea detail'!L199</f>
        <v>0</v>
      </c>
      <c r="M199" s="304"/>
      <c r="N199" s="304"/>
      <c r="O199" s="304"/>
      <c r="P199" s="304"/>
      <c r="Q199" s="231">
        <f>SUM(L199:P199)</f>
        <v>0</v>
      </c>
      <c r="R199" s="351">
        <f>'ea detail'!Q199-'teg detail'!Q199</f>
        <v>0</v>
      </c>
      <c r="S199" s="351">
        <f>IF(I199=0,0,Q199/I199*100)</f>
        <v>0</v>
      </c>
    </row>
    <row r="200" spans="1:19" ht="12.75">
      <c r="A200" s="95"/>
      <c r="B200" s="74" t="s">
        <v>90</v>
      </c>
      <c r="C200" s="74"/>
      <c r="D200" s="75" t="str">
        <f>'ea detail'!D200</f>
        <v>TÕLKED</v>
      </c>
      <c r="E200" s="75"/>
      <c r="F200" s="76">
        <f>'ea detail'!F200</f>
        <v>0</v>
      </c>
      <c r="G200" s="321">
        <f>'ea detail'!G200</f>
        <v>0</v>
      </c>
      <c r="H200" s="93">
        <f>'ea detail'!H200</f>
        <v>0</v>
      </c>
      <c r="I200" s="76">
        <f>F200*H200</f>
        <v>0</v>
      </c>
      <c r="J200" s="320">
        <f>'ea detail'!J201</f>
        <v>0</v>
      </c>
      <c r="K200" s="108"/>
      <c r="L200" s="354">
        <f>'ea detail'!L200</f>
        <v>0</v>
      </c>
      <c r="M200" s="304"/>
      <c r="N200" s="304"/>
      <c r="O200" s="304"/>
      <c r="P200" s="304"/>
      <c r="Q200" s="231">
        <f>SUM(L200:P200)</f>
        <v>0</v>
      </c>
      <c r="R200" s="351">
        <f>'ea detail'!Q200-'teg detail'!Q200</f>
        <v>0</v>
      </c>
      <c r="S200" s="351">
        <f>IF(I200=0,0,Q200/I200*100)</f>
        <v>0</v>
      </c>
    </row>
    <row r="201" spans="1:19" ht="12.75">
      <c r="A201" s="95"/>
      <c r="B201" s="74" t="s">
        <v>17</v>
      </c>
      <c r="C201" s="74"/>
      <c r="D201" s="75" t="str">
        <f>'ea detail'!D201</f>
        <v>TC SUBTIITRITE TOIMETAMINE</v>
      </c>
      <c r="E201" s="75"/>
      <c r="F201" s="76">
        <f>'ea detail'!F201</f>
        <v>0</v>
      </c>
      <c r="G201" s="321">
        <f>'ea detail'!G201</f>
        <v>0</v>
      </c>
      <c r="H201" s="93">
        <f>'ea detail'!H201</f>
        <v>0</v>
      </c>
      <c r="I201" s="76">
        <f>F201*H201</f>
        <v>0</v>
      </c>
      <c r="J201" s="320">
        <f>'ea detail'!J202</f>
        <v>0</v>
      </c>
      <c r="K201" s="108"/>
      <c r="L201" s="354">
        <f>'ea detail'!L201</f>
        <v>0</v>
      </c>
      <c r="M201" s="304"/>
      <c r="N201" s="304"/>
      <c r="O201" s="304"/>
      <c r="P201" s="304"/>
      <c r="Q201" s="231">
        <f>SUM(L201:P201)</f>
        <v>0</v>
      </c>
      <c r="R201" s="351">
        <f>'ea detail'!Q201-'teg detail'!Q201</f>
        <v>0</v>
      </c>
      <c r="S201" s="351">
        <f>IF(I201=0,0,Q201/I201*100)</f>
        <v>0</v>
      </c>
    </row>
    <row r="202" spans="1:19" ht="12.75">
      <c r="A202" s="95"/>
      <c r="B202" s="74"/>
      <c r="C202" s="74"/>
      <c r="D202" s="75" t="str">
        <f>'ea detail'!D202</f>
        <v>MUUD</v>
      </c>
      <c r="E202" s="75"/>
      <c r="F202" s="76">
        <f>'ea detail'!F202</f>
        <v>0</v>
      </c>
      <c r="G202" s="321">
        <f>'ea detail'!G202</f>
        <v>0</v>
      </c>
      <c r="H202" s="93">
        <f>'ea detail'!H202</f>
        <v>0</v>
      </c>
      <c r="I202" s="76">
        <f>F202*H202</f>
        <v>0</v>
      </c>
      <c r="J202" s="320">
        <f>'ea detail'!J203</f>
        <v>0</v>
      </c>
      <c r="K202" s="108"/>
      <c r="L202" s="354">
        <f>'ea detail'!L202</f>
        <v>0</v>
      </c>
      <c r="M202" s="304"/>
      <c r="N202" s="304"/>
      <c r="O202" s="304"/>
      <c r="P202" s="304"/>
      <c r="Q202" s="231">
        <f>SUM(L202:P202)</f>
        <v>0</v>
      </c>
      <c r="R202" s="351">
        <f>'ea detail'!Q202-'teg detail'!Q202</f>
        <v>0</v>
      </c>
      <c r="S202" s="351">
        <f>IF(I202=0,0,Q202/I202*100)</f>
        <v>0</v>
      </c>
    </row>
    <row r="203" spans="1:19" ht="12.75">
      <c r="A203" s="95"/>
      <c r="B203" s="75"/>
      <c r="C203" s="75"/>
      <c r="D203" s="75"/>
      <c r="E203" s="75"/>
      <c r="F203" s="76"/>
      <c r="G203" s="84"/>
      <c r="H203" s="81"/>
      <c r="I203" s="76"/>
      <c r="J203" s="330"/>
      <c r="K203" s="108"/>
      <c r="L203" s="354"/>
      <c r="M203" s="117"/>
      <c r="N203" s="117"/>
      <c r="O203" s="117"/>
      <c r="P203" s="117"/>
      <c r="Q203" s="231"/>
      <c r="R203" s="350"/>
      <c r="S203" s="350"/>
    </row>
    <row r="204" spans="1:19" ht="12.75">
      <c r="A204" s="95"/>
      <c r="B204" s="90" t="s">
        <v>91</v>
      </c>
      <c r="C204" s="90"/>
      <c r="D204" s="91" t="s">
        <v>222</v>
      </c>
      <c r="E204" s="91"/>
      <c r="F204" s="76"/>
      <c r="G204" s="84"/>
      <c r="H204" s="81"/>
      <c r="I204" s="89">
        <f>SUM(I199:I202)</f>
        <v>0</v>
      </c>
      <c r="J204" s="330"/>
      <c r="K204" s="108"/>
      <c r="L204" s="89">
        <f>SUM(L199:L202)</f>
        <v>0</v>
      </c>
      <c r="M204" s="89">
        <f>SUM(M199:M202)</f>
        <v>0</v>
      </c>
      <c r="N204" s="89">
        <f>SUM(N199:N202)</f>
        <v>0</v>
      </c>
      <c r="O204" s="89">
        <f>SUM(O199:O202)</f>
        <v>0</v>
      </c>
      <c r="P204" s="89">
        <f>SUM(P199:P202)</f>
        <v>0</v>
      </c>
      <c r="Q204" s="352">
        <f>SUM(L204:P204)</f>
        <v>0</v>
      </c>
      <c r="R204" s="353">
        <f>'ea detail'!Q204-'teg detail'!Q204</f>
        <v>0</v>
      </c>
      <c r="S204" s="353">
        <f>IF(I204=0,0,Q204/I204*100)</f>
        <v>0</v>
      </c>
    </row>
    <row r="205" spans="1:19" ht="12.75">
      <c r="A205" s="95"/>
      <c r="B205" s="75"/>
      <c r="C205" s="75"/>
      <c r="D205" s="326" t="s">
        <v>108</v>
      </c>
      <c r="E205" s="75"/>
      <c r="F205" s="76"/>
      <c r="G205" s="84"/>
      <c r="H205" s="81"/>
      <c r="I205" s="76"/>
      <c r="J205" s="330"/>
      <c r="K205" s="108"/>
      <c r="L205" s="231"/>
      <c r="M205" s="117"/>
      <c r="N205" s="117"/>
      <c r="O205" s="117"/>
      <c r="P205" s="117"/>
      <c r="Q205" s="231"/>
      <c r="R205" s="350"/>
      <c r="S205" s="350"/>
    </row>
    <row r="206" spans="1:19" ht="12.75">
      <c r="A206" s="311">
        <f>'ea detail'!A206</f>
        <v>19</v>
      </c>
      <c r="B206" s="312" t="s">
        <v>92</v>
      </c>
      <c r="C206" s="312"/>
      <c r="D206" s="313" t="s">
        <v>280</v>
      </c>
      <c r="E206" s="327"/>
      <c r="F206" s="314" t="s">
        <v>144</v>
      </c>
      <c r="G206" s="315" t="s">
        <v>143</v>
      </c>
      <c r="H206" s="316" t="s">
        <v>145</v>
      </c>
      <c r="I206" s="317" t="s">
        <v>146</v>
      </c>
      <c r="J206" s="318" t="s">
        <v>20</v>
      </c>
      <c r="K206" s="108"/>
      <c r="L206" s="394" t="str">
        <f aca="true" t="shared" si="41" ref="L206:Q206">L7</f>
        <v>Arendus</v>
      </c>
      <c r="M206" s="394" t="str">
        <f t="shared" si="41"/>
        <v>daatum</v>
      </c>
      <c r="N206" s="394" t="str">
        <f t="shared" si="41"/>
        <v>daatum</v>
      </c>
      <c r="O206" s="394" t="str">
        <f t="shared" si="41"/>
        <v>daatum</v>
      </c>
      <c r="P206" s="394" t="str">
        <f t="shared" si="41"/>
        <v>daatum</v>
      </c>
      <c r="Q206" s="349" t="str">
        <f t="shared" si="41"/>
        <v>kokku €</v>
      </c>
      <c r="R206" s="349" t="s">
        <v>289</v>
      </c>
      <c r="S206" s="349" t="s">
        <v>10</v>
      </c>
    </row>
    <row r="207" spans="1:19" ht="12.75">
      <c r="A207" s="95"/>
      <c r="B207" s="75"/>
      <c r="C207" s="75"/>
      <c r="D207" s="75"/>
      <c r="E207" s="75"/>
      <c r="F207" s="335"/>
      <c r="G207" s="96"/>
      <c r="H207" s="81"/>
      <c r="I207" s="76"/>
      <c r="J207" s="330"/>
      <c r="K207" s="108"/>
      <c r="L207" s="354"/>
      <c r="M207" s="117"/>
      <c r="N207" s="117"/>
      <c r="O207" s="117"/>
      <c r="P207" s="117"/>
      <c r="Q207" s="231"/>
      <c r="R207" s="350"/>
      <c r="S207" s="350"/>
    </row>
    <row r="208" spans="1:19" ht="12.75">
      <c r="A208" s="95"/>
      <c r="B208" s="74" t="s">
        <v>93</v>
      </c>
      <c r="C208" s="74"/>
      <c r="D208" s="75" t="str">
        <f>'ea detail'!D208</f>
        <v>RAVI / ÕNNETUSJUHTUMI KINDLUSTUS</v>
      </c>
      <c r="E208" s="75"/>
      <c r="F208" s="76">
        <f>'ea detail'!F208</f>
        <v>0</v>
      </c>
      <c r="G208" s="321">
        <f>'ea detail'!G208</f>
        <v>0</v>
      </c>
      <c r="H208" s="93">
        <f>'ea detail'!H208</f>
        <v>0</v>
      </c>
      <c r="I208" s="76">
        <f>F208*H208</f>
        <v>0</v>
      </c>
      <c r="J208" s="330"/>
      <c r="K208" s="108"/>
      <c r="L208" s="354">
        <f>'ea detail'!L208</f>
        <v>0</v>
      </c>
      <c r="M208" s="304"/>
      <c r="N208" s="304"/>
      <c r="O208" s="304"/>
      <c r="P208" s="304"/>
      <c r="Q208" s="231">
        <f>SUM(L208:P208)</f>
        <v>0</v>
      </c>
      <c r="R208" s="351">
        <f>'ea detail'!Q208-'teg detail'!Q208</f>
        <v>0</v>
      </c>
      <c r="S208" s="351">
        <f>IF(I208=0,0,Q208/I208*100)</f>
        <v>0</v>
      </c>
    </row>
    <row r="209" spans="1:19" ht="12.75">
      <c r="A209" s="95"/>
      <c r="B209" s="74" t="s">
        <v>94</v>
      </c>
      <c r="C209" s="74"/>
      <c r="D209" s="75" t="str">
        <f>'ea detail'!D209</f>
        <v>TEHNIKAKINDLUSTUS</v>
      </c>
      <c r="E209" s="75"/>
      <c r="F209" s="76">
        <f>'ea detail'!F209</f>
        <v>0</v>
      </c>
      <c r="G209" s="321">
        <f>'ea detail'!G209</f>
        <v>0</v>
      </c>
      <c r="H209" s="93">
        <f>'ea detail'!H209</f>
        <v>0</v>
      </c>
      <c r="I209" s="76">
        <f>F209*H209</f>
        <v>0</v>
      </c>
      <c r="J209" s="330"/>
      <c r="K209" s="108"/>
      <c r="L209" s="354">
        <f>'ea detail'!L209</f>
        <v>0</v>
      </c>
      <c r="M209" s="304"/>
      <c r="N209" s="304"/>
      <c r="O209" s="304"/>
      <c r="P209" s="304"/>
      <c r="Q209" s="231">
        <f>SUM(L209:P209)</f>
        <v>0</v>
      </c>
      <c r="R209" s="351">
        <f>'ea detail'!Q209-'teg detail'!Q209</f>
        <v>0</v>
      </c>
      <c r="S209" s="351">
        <f>IF(I209=0,0,Q209/I209*100)</f>
        <v>0</v>
      </c>
    </row>
    <row r="210" spans="1:19" ht="12.75">
      <c r="A210" s="95"/>
      <c r="B210" s="75"/>
      <c r="C210" s="75"/>
      <c r="D210" s="75"/>
      <c r="E210" s="75"/>
      <c r="F210" s="76"/>
      <c r="G210" s="84"/>
      <c r="H210" s="81"/>
      <c r="I210" s="76"/>
      <c r="J210" s="330"/>
      <c r="K210" s="108"/>
      <c r="L210" s="354"/>
      <c r="M210" s="117"/>
      <c r="N210" s="117"/>
      <c r="O210" s="117"/>
      <c r="P210" s="117"/>
      <c r="Q210" s="231"/>
      <c r="R210" s="350"/>
      <c r="S210" s="350"/>
    </row>
    <row r="211" spans="1:19" ht="12.75">
      <c r="A211" s="95"/>
      <c r="B211" s="90" t="s">
        <v>97</v>
      </c>
      <c r="C211" s="90"/>
      <c r="D211" s="91" t="s">
        <v>221</v>
      </c>
      <c r="E211" s="91"/>
      <c r="F211" s="76"/>
      <c r="G211" s="84"/>
      <c r="H211" s="81"/>
      <c r="I211" s="89">
        <f>SUM(I208:I209)</f>
        <v>0</v>
      </c>
      <c r="J211" s="330"/>
      <c r="K211" s="108"/>
      <c r="L211" s="89">
        <f>SUM(L208:L209)</f>
        <v>0</v>
      </c>
      <c r="M211" s="82">
        <f>SUM(M208:M209)</f>
        <v>0</v>
      </c>
      <c r="N211" s="82">
        <f>SUM(N208:N209)</f>
        <v>0</v>
      </c>
      <c r="O211" s="82">
        <f>SUM(O208:O209)</f>
        <v>0</v>
      </c>
      <c r="P211" s="82">
        <f>SUM(P208:P209)</f>
        <v>0</v>
      </c>
      <c r="Q211" s="352">
        <f>SUM(L211:P211)</f>
        <v>0</v>
      </c>
      <c r="R211" s="353">
        <f>'ea detail'!Q211-'teg detail'!Q211</f>
        <v>0</v>
      </c>
      <c r="S211" s="353">
        <f>IF(I211=0,0,Q211/I211*100)</f>
        <v>0</v>
      </c>
    </row>
    <row r="212" spans="1:19" ht="12.75">
      <c r="A212" s="95"/>
      <c r="B212" s="75"/>
      <c r="C212" s="75"/>
      <c r="D212" s="326" t="s">
        <v>108</v>
      </c>
      <c r="E212" s="91"/>
      <c r="F212" s="76"/>
      <c r="G212" s="84"/>
      <c r="H212" s="81"/>
      <c r="I212" s="76"/>
      <c r="J212" s="330"/>
      <c r="K212" s="108"/>
      <c r="L212" s="231"/>
      <c r="M212" s="117"/>
      <c r="N212" s="117"/>
      <c r="O212" s="117"/>
      <c r="P212" s="117"/>
      <c r="Q212" s="231"/>
      <c r="R212" s="350"/>
      <c r="S212" s="350"/>
    </row>
    <row r="213" spans="1:19" ht="12.75">
      <c r="A213" s="380">
        <f>'ea detail'!A213</f>
        <v>20</v>
      </c>
      <c r="B213" s="59" t="s">
        <v>92</v>
      </c>
      <c r="C213" s="59"/>
      <c r="D213" s="60" t="s">
        <v>282</v>
      </c>
      <c r="E213" s="110"/>
      <c r="F213" s="61" t="s">
        <v>144</v>
      </c>
      <c r="G213" s="62" t="s">
        <v>143</v>
      </c>
      <c r="H213" s="64" t="s">
        <v>145</v>
      </c>
      <c r="I213" s="64" t="s">
        <v>146</v>
      </c>
      <c r="J213" s="65" t="s">
        <v>20</v>
      </c>
      <c r="K213" s="108"/>
      <c r="L213" s="394" t="str">
        <f aca="true" t="shared" si="42" ref="L213:Q213">L7</f>
        <v>Arendus</v>
      </c>
      <c r="M213" s="394" t="str">
        <f t="shared" si="42"/>
        <v>daatum</v>
      </c>
      <c r="N213" s="394" t="str">
        <f t="shared" si="42"/>
        <v>daatum</v>
      </c>
      <c r="O213" s="394" t="str">
        <f t="shared" si="42"/>
        <v>daatum</v>
      </c>
      <c r="P213" s="394" t="str">
        <f t="shared" si="42"/>
        <v>daatum</v>
      </c>
      <c r="Q213" s="349" t="str">
        <f t="shared" si="42"/>
        <v>kokku €</v>
      </c>
      <c r="R213" s="349" t="s">
        <v>289</v>
      </c>
      <c r="S213" s="349" t="s">
        <v>10</v>
      </c>
    </row>
    <row r="214" spans="1:19" ht="12.75">
      <c r="A214" s="95"/>
      <c r="B214" s="75"/>
      <c r="C214" s="75"/>
      <c r="D214" s="326"/>
      <c r="E214" s="91"/>
      <c r="F214" s="76"/>
      <c r="G214" s="84"/>
      <c r="H214" s="81"/>
      <c r="I214" s="76"/>
      <c r="J214" s="330"/>
      <c r="K214" s="108"/>
      <c r="L214" s="354"/>
      <c r="M214" s="117"/>
      <c r="N214" s="117"/>
      <c r="O214" s="117"/>
      <c r="P214" s="117"/>
      <c r="Q214" s="231"/>
      <c r="R214" s="350"/>
      <c r="S214" s="350"/>
    </row>
    <row r="215" spans="1:19" ht="12.75">
      <c r="A215" s="95"/>
      <c r="B215" s="75"/>
      <c r="C215" s="75"/>
      <c r="D215" s="75" t="str">
        <f>'ea detail'!D215</f>
        <v>PANGA TEENUSTASU/ FINANTSKULU</v>
      </c>
      <c r="E215" s="91"/>
      <c r="F215" s="76">
        <f>'ea detail'!F215</f>
        <v>0</v>
      </c>
      <c r="G215" s="76">
        <f>'ea detail'!G215</f>
        <v>0</v>
      </c>
      <c r="H215" s="76">
        <f>'ea detail'!H215</f>
        <v>0</v>
      </c>
      <c r="I215" s="76">
        <f>F215*H215</f>
        <v>0</v>
      </c>
      <c r="J215" s="330"/>
      <c r="K215" s="108"/>
      <c r="L215" s="354">
        <f>'ea detail'!L215</f>
        <v>0</v>
      </c>
      <c r="M215" s="304"/>
      <c r="N215" s="304"/>
      <c r="O215" s="304"/>
      <c r="P215" s="304"/>
      <c r="Q215" s="231">
        <f>SUM(L215:P215)</f>
        <v>0</v>
      </c>
      <c r="R215" s="351">
        <f>'ea detail'!Q215-'teg detail'!Q215</f>
        <v>0</v>
      </c>
      <c r="S215" s="351">
        <f>IF(I215=0,0,Q215/I215*100)</f>
        <v>0</v>
      </c>
    </row>
    <row r="216" spans="1:19" ht="12.75">
      <c r="A216" s="95"/>
      <c r="B216" s="75"/>
      <c r="C216" s="75"/>
      <c r="D216" s="75" t="str">
        <f>'ea detail'!D216</f>
        <v>JURIIDILINE TEENUS</v>
      </c>
      <c r="E216" s="91"/>
      <c r="F216" s="76">
        <f>'ea detail'!F216</f>
        <v>0</v>
      </c>
      <c r="G216" s="76">
        <f>'ea detail'!G216</f>
        <v>0</v>
      </c>
      <c r="H216" s="76">
        <f>'ea detail'!H216</f>
        <v>0</v>
      </c>
      <c r="I216" s="76">
        <f>F216*H216</f>
        <v>0</v>
      </c>
      <c r="J216" s="330"/>
      <c r="K216" s="108"/>
      <c r="L216" s="354">
        <f>'ea detail'!L216</f>
        <v>0</v>
      </c>
      <c r="M216" s="304"/>
      <c r="N216" s="304"/>
      <c r="O216" s="304"/>
      <c r="P216" s="304"/>
      <c r="Q216" s="231">
        <f>SUM(L216:P216)</f>
        <v>0</v>
      </c>
      <c r="R216" s="351">
        <f>'ea detail'!Q216-'teg detail'!Q216</f>
        <v>0</v>
      </c>
      <c r="S216" s="351">
        <f>IF(I216=0,0,Q216/I216*100)</f>
        <v>0</v>
      </c>
    </row>
    <row r="217" spans="1:19" ht="12.75">
      <c r="A217" s="95"/>
      <c r="B217" s="75"/>
      <c r="C217" s="75"/>
      <c r="D217" s="75" t="str">
        <f>'ea detail'!D218</f>
        <v>MUUD</v>
      </c>
      <c r="E217" s="91"/>
      <c r="F217" s="76">
        <f>'ea detail'!F218</f>
        <v>0</v>
      </c>
      <c r="G217" s="76">
        <f>'ea detail'!G218</f>
        <v>0</v>
      </c>
      <c r="H217" s="76">
        <f>'ea detail'!H218</f>
        <v>0</v>
      </c>
      <c r="I217" s="76">
        <f>F217*H217</f>
        <v>0</v>
      </c>
      <c r="J217" s="330"/>
      <c r="K217" s="108"/>
      <c r="L217" s="354">
        <f>'ea detail'!L218</f>
        <v>0</v>
      </c>
      <c r="M217" s="304"/>
      <c r="N217" s="304"/>
      <c r="O217" s="304"/>
      <c r="P217" s="304"/>
      <c r="Q217" s="231">
        <f>SUM(L217:P217)</f>
        <v>0</v>
      </c>
      <c r="R217" s="351">
        <f>'ea detail'!Q218-'teg detail'!Q217</f>
        <v>0</v>
      </c>
      <c r="S217" s="351">
        <f>IF(I217=0,0,Q217/I217*100)</f>
        <v>0</v>
      </c>
    </row>
    <row r="218" spans="1:19" ht="12.75">
      <c r="A218" s="95"/>
      <c r="B218" s="75"/>
      <c r="C218" s="75"/>
      <c r="D218" s="326"/>
      <c r="E218" s="91"/>
      <c r="F218" s="76"/>
      <c r="G218" s="84"/>
      <c r="H218" s="81"/>
      <c r="I218" s="76"/>
      <c r="J218" s="330"/>
      <c r="K218" s="108"/>
      <c r="L218" s="231"/>
      <c r="M218" s="117"/>
      <c r="N218" s="117"/>
      <c r="O218" s="117"/>
      <c r="P218" s="117"/>
      <c r="Q218" s="231"/>
      <c r="R218" s="350"/>
      <c r="S218" s="350"/>
    </row>
    <row r="219" spans="1:19" ht="12.75">
      <c r="A219" s="95"/>
      <c r="B219" s="75"/>
      <c r="C219" s="75"/>
      <c r="D219" s="79" t="s">
        <v>339</v>
      </c>
      <c r="E219" s="91"/>
      <c r="F219" s="76"/>
      <c r="G219" s="84"/>
      <c r="H219" s="81"/>
      <c r="I219" s="89">
        <f>SUM(I215:I217)</f>
        <v>0</v>
      </c>
      <c r="J219" s="330"/>
      <c r="K219" s="108"/>
      <c r="L219" s="89">
        <f>SUM(L215:L217)</f>
        <v>0</v>
      </c>
      <c r="M219" s="82">
        <f>SUM(M215:M217)</f>
        <v>0</v>
      </c>
      <c r="N219" s="82">
        <f>SUM(N215:N217)</f>
        <v>0</v>
      </c>
      <c r="O219" s="82">
        <f>SUM(O215:O217)</f>
        <v>0</v>
      </c>
      <c r="P219" s="82">
        <f>SUM(P215:P217)</f>
        <v>0</v>
      </c>
      <c r="Q219" s="352">
        <f>SUM(L219:P219)</f>
        <v>0</v>
      </c>
      <c r="R219" s="353">
        <f>'ea detail'!Q220-'teg detail'!Q219</f>
        <v>0</v>
      </c>
      <c r="S219" s="353">
        <f>IF(I219=0,0,Q219/I219*100)</f>
        <v>0</v>
      </c>
    </row>
    <row r="220" spans="1:19" ht="12.75">
      <c r="A220" s="95"/>
      <c r="B220" s="75"/>
      <c r="C220" s="75"/>
      <c r="D220" s="83" t="s">
        <v>108</v>
      </c>
      <c r="E220" s="91"/>
      <c r="F220" s="76"/>
      <c r="G220" s="84"/>
      <c r="H220" s="81"/>
      <c r="I220" s="76"/>
      <c r="J220" s="330"/>
      <c r="K220" s="108"/>
      <c r="L220" s="231"/>
      <c r="M220" s="117"/>
      <c r="N220" s="117"/>
      <c r="O220" s="117"/>
      <c r="P220" s="117"/>
      <c r="Q220" s="231"/>
      <c r="R220" s="350"/>
      <c r="S220" s="350"/>
    </row>
    <row r="221" spans="1:19" ht="12.75">
      <c r="A221" s="311">
        <f>'ea detail'!A222</f>
        <v>21</v>
      </c>
      <c r="B221" s="312" t="s">
        <v>9</v>
      </c>
      <c r="C221" s="312"/>
      <c r="D221" s="313" t="s">
        <v>186</v>
      </c>
      <c r="E221" s="327"/>
      <c r="F221" s="314" t="s">
        <v>144</v>
      </c>
      <c r="G221" s="315" t="s">
        <v>143</v>
      </c>
      <c r="H221" s="316" t="s">
        <v>145</v>
      </c>
      <c r="I221" s="317" t="s">
        <v>146</v>
      </c>
      <c r="J221" s="318" t="s">
        <v>20</v>
      </c>
      <c r="K221" s="108"/>
      <c r="L221" s="394" t="str">
        <f aca="true" t="shared" si="43" ref="L221:Q221">L7</f>
        <v>Arendus</v>
      </c>
      <c r="M221" s="394" t="str">
        <f t="shared" si="43"/>
        <v>daatum</v>
      </c>
      <c r="N221" s="394" t="str">
        <f t="shared" si="43"/>
        <v>daatum</v>
      </c>
      <c r="O221" s="394" t="str">
        <f t="shared" si="43"/>
        <v>daatum</v>
      </c>
      <c r="P221" s="394" t="str">
        <f t="shared" si="43"/>
        <v>daatum</v>
      </c>
      <c r="Q221" s="349" t="str">
        <f t="shared" si="43"/>
        <v>kokku €</v>
      </c>
      <c r="R221" s="349" t="s">
        <v>289</v>
      </c>
      <c r="S221" s="349" t="s">
        <v>10</v>
      </c>
    </row>
    <row r="222" spans="1:19" ht="12.75">
      <c r="A222" s="95"/>
      <c r="B222" s="75"/>
      <c r="C222" s="75"/>
      <c r="D222" s="75"/>
      <c r="E222" s="75"/>
      <c r="F222" s="76"/>
      <c r="G222" s="84"/>
      <c r="H222" s="81"/>
      <c r="I222" s="76"/>
      <c r="J222" s="330"/>
      <c r="K222" s="108"/>
      <c r="L222" s="354"/>
      <c r="M222" s="117"/>
      <c r="N222" s="117"/>
      <c r="O222" s="117"/>
      <c r="P222" s="117"/>
      <c r="Q222" s="231"/>
      <c r="R222" s="350"/>
      <c r="S222" s="350"/>
    </row>
    <row r="223" spans="1:19" ht="12.75">
      <c r="A223" s="95"/>
      <c r="B223" s="74" t="s">
        <v>98</v>
      </c>
      <c r="C223" s="74"/>
      <c r="D223" s="75" t="str">
        <f>'ea detail'!D224</f>
        <v>TREILERITE TEGEMINE</v>
      </c>
      <c r="E223" s="75"/>
      <c r="F223" s="76">
        <f>'ea detail'!F224</f>
        <v>0</v>
      </c>
      <c r="G223" s="321">
        <f>'ea detail'!G224</f>
        <v>0</v>
      </c>
      <c r="H223" s="93">
        <f>'ea detail'!H224</f>
        <v>0</v>
      </c>
      <c r="I223" s="76">
        <f aca="true" t="shared" si="44" ref="I223:I229">F223*H223</f>
        <v>0</v>
      </c>
      <c r="J223" s="320">
        <f>'ea detail'!J224</f>
        <v>0</v>
      </c>
      <c r="K223" s="108"/>
      <c r="L223" s="354">
        <f>'ea detail'!L224</f>
        <v>0</v>
      </c>
      <c r="M223" s="304"/>
      <c r="N223" s="304"/>
      <c r="O223" s="304"/>
      <c r="P223" s="304"/>
      <c r="Q223" s="231">
        <f aca="true" t="shared" si="45" ref="Q223:Q229">SUM(L223:P223)</f>
        <v>0</v>
      </c>
      <c r="R223" s="351">
        <f>'ea detail'!Q224-'teg detail'!Q223</f>
        <v>0</v>
      </c>
      <c r="S223" s="351">
        <f aca="true" t="shared" si="46" ref="S223:S229">IF(I223=0,0,Q223/I223*100)</f>
        <v>0</v>
      </c>
    </row>
    <row r="224" spans="1:19" ht="12.75">
      <c r="A224" s="95"/>
      <c r="B224" s="74" t="s">
        <v>89</v>
      </c>
      <c r="C224" s="74"/>
      <c r="D224" s="75" t="str">
        <f>'ea detail'!D225</f>
        <v>TURUNDUSMATERJALID</v>
      </c>
      <c r="E224" s="75"/>
      <c r="F224" s="76">
        <f>'ea detail'!F225</f>
        <v>0</v>
      </c>
      <c r="G224" s="321">
        <f>'ea detail'!G225</f>
        <v>0</v>
      </c>
      <c r="H224" s="93">
        <f>'ea detail'!H225</f>
        <v>0</v>
      </c>
      <c r="I224" s="76">
        <f t="shared" si="44"/>
        <v>0</v>
      </c>
      <c r="J224" s="320">
        <f>'ea detail'!J225</f>
        <v>0</v>
      </c>
      <c r="K224" s="108"/>
      <c r="L224" s="354">
        <f>'ea detail'!L225</f>
        <v>0</v>
      </c>
      <c r="M224" s="304"/>
      <c r="N224" s="304"/>
      <c r="O224" s="304"/>
      <c r="P224" s="304"/>
      <c r="Q224" s="231">
        <f t="shared" si="45"/>
        <v>0</v>
      </c>
      <c r="R224" s="351">
        <f>'ea detail'!Q225-'teg detail'!Q224</f>
        <v>0</v>
      </c>
      <c r="S224" s="351">
        <f t="shared" si="46"/>
        <v>0</v>
      </c>
    </row>
    <row r="225" spans="1:19" ht="12.75">
      <c r="A225" s="95"/>
      <c r="B225" s="74" t="s">
        <v>99</v>
      </c>
      <c r="C225" s="74"/>
      <c r="D225" s="75" t="str">
        <f>'ea detail'!D226</f>
        <v>TURUNDUSMATERJALIDE TÕLKED</v>
      </c>
      <c r="E225" s="75"/>
      <c r="F225" s="76">
        <f>'ea detail'!F226</f>
        <v>0</v>
      </c>
      <c r="G225" s="321">
        <f>'ea detail'!G226</f>
        <v>0</v>
      </c>
      <c r="H225" s="93">
        <f>'ea detail'!H226</f>
        <v>0</v>
      </c>
      <c r="I225" s="76">
        <f t="shared" si="44"/>
        <v>0</v>
      </c>
      <c r="J225" s="320">
        <f>'ea detail'!J226</f>
        <v>0</v>
      </c>
      <c r="K225" s="108"/>
      <c r="L225" s="354">
        <f>'ea detail'!L226</f>
        <v>0</v>
      </c>
      <c r="M225" s="304"/>
      <c r="N225" s="304"/>
      <c r="O225" s="304"/>
      <c r="P225" s="304"/>
      <c r="Q225" s="231">
        <f t="shared" si="45"/>
        <v>0</v>
      </c>
      <c r="R225" s="351">
        <f>'ea detail'!Q226-'teg detail'!Q225</f>
        <v>0</v>
      </c>
      <c r="S225" s="351">
        <f t="shared" si="46"/>
        <v>0</v>
      </c>
    </row>
    <row r="226" spans="1:19" ht="12.75">
      <c r="A226" s="95"/>
      <c r="B226" s="74" t="s">
        <v>100</v>
      </c>
      <c r="C226" s="74"/>
      <c r="D226" s="75" t="str">
        <f>'ea detail'!D227</f>
        <v>SUHTEKORRALDUS</v>
      </c>
      <c r="E226" s="75"/>
      <c r="F226" s="76">
        <f>'ea detail'!F227</f>
        <v>0</v>
      </c>
      <c r="G226" s="321">
        <f>'ea detail'!G227</f>
        <v>0</v>
      </c>
      <c r="H226" s="93">
        <f>'ea detail'!H227</f>
        <v>0</v>
      </c>
      <c r="I226" s="76">
        <f t="shared" si="44"/>
        <v>0</v>
      </c>
      <c r="J226" s="320">
        <f>'ea detail'!J227</f>
        <v>0</v>
      </c>
      <c r="K226" s="108"/>
      <c r="L226" s="354">
        <f>'ea detail'!L227</f>
        <v>0</v>
      </c>
      <c r="M226" s="304"/>
      <c r="N226" s="304"/>
      <c r="O226" s="304"/>
      <c r="P226" s="304"/>
      <c r="Q226" s="231">
        <f t="shared" si="45"/>
        <v>0</v>
      </c>
      <c r="R226" s="351">
        <f>'ea detail'!Q227-'teg detail'!Q226</f>
        <v>0</v>
      </c>
      <c r="S226" s="351">
        <f t="shared" si="46"/>
        <v>0</v>
      </c>
    </row>
    <row r="227" spans="1:19" ht="12.75">
      <c r="A227" s="95"/>
      <c r="B227" s="74" t="s">
        <v>152</v>
      </c>
      <c r="C227" s="74"/>
      <c r="D227" s="75" t="str">
        <f>'ea detail'!D228</f>
        <v>ESITLUSED</v>
      </c>
      <c r="E227" s="75"/>
      <c r="F227" s="76">
        <f>'ea detail'!F228</f>
        <v>0</v>
      </c>
      <c r="G227" s="321">
        <f>'ea detail'!G228</f>
        <v>0</v>
      </c>
      <c r="H227" s="93">
        <f>'ea detail'!H228</f>
        <v>0</v>
      </c>
      <c r="I227" s="76">
        <f t="shared" si="44"/>
        <v>0</v>
      </c>
      <c r="J227" s="320">
        <f>'ea detail'!J228</f>
        <v>0</v>
      </c>
      <c r="K227" s="108"/>
      <c r="L227" s="354">
        <f>'ea detail'!L228</f>
        <v>0</v>
      </c>
      <c r="M227" s="304"/>
      <c r="N227" s="304"/>
      <c r="O227" s="304"/>
      <c r="P227" s="304"/>
      <c r="Q227" s="231">
        <f t="shared" si="45"/>
        <v>0</v>
      </c>
      <c r="R227" s="351">
        <f>'ea detail'!Q228-'teg detail'!Q227</f>
        <v>0</v>
      </c>
      <c r="S227" s="351">
        <f t="shared" si="46"/>
        <v>0</v>
      </c>
    </row>
    <row r="228" spans="1:19" ht="12.75">
      <c r="A228" s="95"/>
      <c r="B228" s="74"/>
      <c r="C228" s="74"/>
      <c r="D228" s="75" t="str">
        <f>'ea detail'!D229</f>
        <v>DVD, BLURAY ESITLUSKOOPIAD</v>
      </c>
      <c r="E228" s="75"/>
      <c r="F228" s="76">
        <f>'ea detail'!F229</f>
        <v>0</v>
      </c>
      <c r="G228" s="321">
        <f>'ea detail'!G229</f>
        <v>0</v>
      </c>
      <c r="H228" s="93">
        <f>'ea detail'!H229</f>
        <v>0</v>
      </c>
      <c r="I228" s="76">
        <f t="shared" si="44"/>
        <v>0</v>
      </c>
      <c r="J228" s="320">
        <f>'ea detail'!J229</f>
        <v>0</v>
      </c>
      <c r="K228" s="108"/>
      <c r="L228" s="354">
        <f>'ea detail'!L229</f>
        <v>0</v>
      </c>
      <c r="M228" s="304"/>
      <c r="N228" s="304"/>
      <c r="O228" s="304"/>
      <c r="P228" s="304"/>
      <c r="Q228" s="231">
        <f t="shared" si="45"/>
        <v>0</v>
      </c>
      <c r="R228" s="351">
        <f>'ea detail'!Q229-'teg detail'!Q228</f>
        <v>0</v>
      </c>
      <c r="S228" s="351">
        <f t="shared" si="46"/>
        <v>0</v>
      </c>
    </row>
    <row r="229" spans="1:19" ht="12.75">
      <c r="A229" s="95"/>
      <c r="B229" s="74" t="s">
        <v>55</v>
      </c>
      <c r="C229" s="74"/>
      <c r="D229" s="75" t="str">
        <f>'ea detail'!D230</f>
        <v>MUUD</v>
      </c>
      <c r="E229" s="75"/>
      <c r="F229" s="76">
        <f>'ea detail'!F230</f>
        <v>0</v>
      </c>
      <c r="G229" s="321">
        <f>'ea detail'!G230</f>
        <v>0</v>
      </c>
      <c r="H229" s="93">
        <f>'ea detail'!H230</f>
        <v>0</v>
      </c>
      <c r="I229" s="76">
        <f t="shared" si="44"/>
        <v>0</v>
      </c>
      <c r="J229" s="320">
        <f>'ea detail'!J230</f>
        <v>0</v>
      </c>
      <c r="K229" s="108"/>
      <c r="L229" s="354">
        <f>'ea detail'!L230</f>
        <v>0</v>
      </c>
      <c r="M229" s="304"/>
      <c r="N229" s="304"/>
      <c r="O229" s="304"/>
      <c r="P229" s="304"/>
      <c r="Q229" s="231">
        <f t="shared" si="45"/>
        <v>0</v>
      </c>
      <c r="R229" s="351">
        <f>'ea detail'!Q230-'teg detail'!Q229</f>
        <v>0</v>
      </c>
      <c r="S229" s="351">
        <f t="shared" si="46"/>
        <v>0</v>
      </c>
    </row>
    <row r="230" spans="1:19" ht="12.75">
      <c r="A230" s="95"/>
      <c r="B230" s="75"/>
      <c r="C230" s="75"/>
      <c r="D230" s="326" t="s">
        <v>108</v>
      </c>
      <c r="E230" s="75"/>
      <c r="F230" s="76"/>
      <c r="G230" s="84"/>
      <c r="H230" s="81"/>
      <c r="I230" s="76"/>
      <c r="J230" s="330"/>
      <c r="K230" s="108"/>
      <c r="L230" s="354"/>
      <c r="M230" s="117"/>
      <c r="N230" s="117"/>
      <c r="O230" s="117"/>
      <c r="P230" s="117"/>
      <c r="Q230" s="231"/>
      <c r="R230" s="350"/>
      <c r="S230" s="350"/>
    </row>
    <row r="231" spans="1:19" ht="12.75">
      <c r="A231" s="95"/>
      <c r="B231" s="90" t="s">
        <v>101</v>
      </c>
      <c r="C231" s="90"/>
      <c r="D231" s="91" t="s">
        <v>219</v>
      </c>
      <c r="E231" s="91"/>
      <c r="F231" s="76"/>
      <c r="G231" s="84"/>
      <c r="H231" s="81"/>
      <c r="I231" s="89">
        <f>SUM(I223:I229)</f>
        <v>0</v>
      </c>
      <c r="J231" s="383"/>
      <c r="K231" s="108"/>
      <c r="L231" s="82">
        <f>SUM(L223:L229)</f>
        <v>0</v>
      </c>
      <c r="M231" s="82">
        <f>SUM(M223:M229)</f>
        <v>0</v>
      </c>
      <c r="N231" s="82">
        <f>SUM(N223:N229)</f>
        <v>0</v>
      </c>
      <c r="O231" s="82">
        <f>SUM(O223:O229)</f>
        <v>0</v>
      </c>
      <c r="P231" s="82">
        <f>SUM(P223:P229)</f>
        <v>0</v>
      </c>
      <c r="Q231" s="352">
        <f>SUM(L231:P231)</f>
        <v>0</v>
      </c>
      <c r="R231" s="353">
        <f>'ea detail'!Q232-'teg detail'!Q231</f>
        <v>0</v>
      </c>
      <c r="S231" s="353">
        <f>IF(I231=0,0,Q231/I231*100)</f>
        <v>0</v>
      </c>
    </row>
    <row r="232" spans="1:19" ht="12.75">
      <c r="A232" s="276"/>
      <c r="B232" s="276"/>
      <c r="C232" s="276"/>
      <c r="D232" s="276"/>
      <c r="E232" s="308"/>
      <c r="F232" s="308"/>
      <c r="G232" s="308"/>
      <c r="H232" s="308"/>
      <c r="I232" s="336"/>
      <c r="J232" s="384"/>
      <c r="K232" s="49"/>
      <c r="L232" s="114"/>
      <c r="M232" s="114"/>
      <c r="N232" s="114"/>
      <c r="O232" s="114"/>
      <c r="P232" s="114"/>
      <c r="Q232" s="356"/>
      <c r="R232" s="357"/>
      <c r="S232" s="357"/>
    </row>
    <row r="233" spans="1:19" ht="12.75">
      <c r="A233" s="95"/>
      <c r="B233" s="90" t="s">
        <v>11</v>
      </c>
      <c r="C233" s="90"/>
      <c r="D233" s="402" t="s">
        <v>115</v>
      </c>
      <c r="E233" s="91"/>
      <c r="F233" s="76"/>
      <c r="G233" s="84"/>
      <c r="H233" s="81"/>
      <c r="I233" s="89">
        <f>I11+I22+I32+I51+I61+I72+I91+I102+I118+I124+I143+I157+I166+I174+I108+I183+I195+I204+I211+I219+I231</f>
        <v>0</v>
      </c>
      <c r="J233" s="383"/>
      <c r="K233" s="108"/>
      <c r="L233" s="82">
        <f aca="true" t="shared" si="47" ref="L233:Q233">L11+L22+L32+L51+L61+L72+L91+L102+L118+L124+L143+L157+L166+L174+L108+L183+L195+L204+L211+L219+L231</f>
        <v>0</v>
      </c>
      <c r="M233" s="82">
        <f t="shared" si="47"/>
        <v>0</v>
      </c>
      <c r="N233" s="82">
        <f t="shared" si="47"/>
        <v>0</v>
      </c>
      <c r="O233" s="82">
        <f t="shared" si="47"/>
        <v>0</v>
      </c>
      <c r="P233" s="82">
        <f t="shared" si="47"/>
        <v>0</v>
      </c>
      <c r="Q233" s="82">
        <f t="shared" si="47"/>
        <v>0</v>
      </c>
      <c r="R233" s="353">
        <f>'ea detail'!Q234-'teg detail'!Q233</f>
        <v>0</v>
      </c>
      <c r="S233" s="353">
        <f>IF(I233=0,0,Q233/I233*100)</f>
        <v>0</v>
      </c>
    </row>
    <row r="234" spans="1:19" ht="12.75">
      <c r="A234" s="276"/>
      <c r="B234" s="276"/>
      <c r="C234" s="276"/>
      <c r="D234" s="276"/>
      <c r="E234" s="308"/>
      <c r="F234" s="308"/>
      <c r="G234" s="308"/>
      <c r="H234" s="308"/>
      <c r="I234" s="336"/>
      <c r="J234" s="384"/>
      <c r="K234" s="49"/>
      <c r="L234" s="50"/>
      <c r="M234" s="50"/>
      <c r="N234" s="50"/>
      <c r="O234" s="50"/>
      <c r="P234" s="50"/>
      <c r="Q234" s="344"/>
      <c r="R234" s="358"/>
      <c r="S234" s="358"/>
    </row>
    <row r="235" spans="1:19" ht="12.75">
      <c r="A235" s="95"/>
      <c r="B235" s="90" t="s">
        <v>172</v>
      </c>
      <c r="C235" s="90"/>
      <c r="D235" s="91" t="s">
        <v>290</v>
      </c>
      <c r="E235" s="91"/>
      <c r="F235" s="76"/>
      <c r="G235" s="337">
        <f>'ea detail'!G236</f>
        <v>0.07</v>
      </c>
      <c r="H235" s="81"/>
      <c r="I235" s="89">
        <f>'ea detail'!I236</f>
        <v>0</v>
      </c>
      <c r="J235" s="383"/>
      <c r="K235" s="108"/>
      <c r="L235" s="395">
        <f>'ea detail'!L236</f>
        <v>0</v>
      </c>
      <c r="M235" s="367"/>
      <c r="N235" s="367"/>
      <c r="O235" s="367"/>
      <c r="P235" s="367"/>
      <c r="Q235" s="352">
        <f>SUM(L235:P235)</f>
        <v>0</v>
      </c>
      <c r="R235" s="353">
        <f>'ea detail'!Q236-'teg detail'!Q235</f>
        <v>0</v>
      </c>
      <c r="S235" s="353">
        <f>IF(I235=0,0,Q235/I235*100)</f>
        <v>0</v>
      </c>
    </row>
    <row r="236" spans="1:19" ht="12.75">
      <c r="A236" s="276"/>
      <c r="B236" s="276"/>
      <c r="C236" s="276"/>
      <c r="D236" s="276"/>
      <c r="E236" s="308"/>
      <c r="F236" s="308"/>
      <c r="G236" s="308"/>
      <c r="H236" s="308"/>
      <c r="I236" s="336"/>
      <c r="J236" s="384"/>
      <c r="K236" s="49"/>
      <c r="L236" s="50"/>
      <c r="M236" s="50"/>
      <c r="N236" s="50"/>
      <c r="O236" s="50"/>
      <c r="P236" s="50"/>
      <c r="Q236" s="344"/>
      <c r="R236" s="358"/>
      <c r="S236" s="358"/>
    </row>
    <row r="237" spans="1:19" ht="12.75">
      <c r="A237" s="95"/>
      <c r="B237" s="90" t="s">
        <v>172</v>
      </c>
      <c r="C237" s="90"/>
      <c r="D237" s="91" t="s">
        <v>160</v>
      </c>
      <c r="E237" s="91"/>
      <c r="F237" s="76"/>
      <c r="G237" s="337">
        <f>'ea detail'!G238</f>
        <v>0.05</v>
      </c>
      <c r="H237" s="81"/>
      <c r="I237" s="89">
        <f>'ea detail'!I238</f>
        <v>0</v>
      </c>
      <c r="J237" s="383"/>
      <c r="K237" s="108"/>
      <c r="L237" s="395">
        <v>0</v>
      </c>
      <c r="M237" s="367"/>
      <c r="N237" s="367"/>
      <c r="O237" s="367"/>
      <c r="P237" s="367"/>
      <c r="Q237" s="352">
        <f>SUM(L237:P237)</f>
        <v>0</v>
      </c>
      <c r="R237" s="353">
        <f>'ea detail'!Q238-'teg detail'!Q237</f>
        <v>0</v>
      </c>
      <c r="S237" s="353">
        <f>IF(I237=0,0,Q237/I237*100)</f>
        <v>0</v>
      </c>
    </row>
    <row r="238" spans="1:19" ht="12.75">
      <c r="A238" s="369"/>
      <c r="B238" s="370"/>
      <c r="C238" s="370"/>
      <c r="D238" s="371"/>
      <c r="E238" s="371"/>
      <c r="F238" s="372"/>
      <c r="G238" s="373"/>
      <c r="H238" s="123"/>
      <c r="I238" s="374"/>
      <c r="J238" s="385"/>
      <c r="K238" s="108"/>
      <c r="L238" s="393"/>
      <c r="M238" s="393"/>
      <c r="N238" s="393"/>
      <c r="O238" s="393"/>
      <c r="P238" s="393"/>
      <c r="Q238" s="375"/>
      <c r="R238" s="376"/>
      <c r="S238" s="376"/>
    </row>
    <row r="239" spans="1:19" ht="12.75">
      <c r="A239" s="95"/>
      <c r="B239" s="90" t="s">
        <v>172</v>
      </c>
      <c r="C239" s="90"/>
      <c r="D239" s="91" t="str">
        <f>'ea detail'!D240</f>
        <v>TOOTMISTASU</v>
      </c>
      <c r="E239" s="91"/>
      <c r="F239" s="76"/>
      <c r="G239" s="337">
        <f>'ea detail'!G240</f>
        <v>0.05</v>
      </c>
      <c r="H239" s="81"/>
      <c r="I239" s="89">
        <f>'ea detail'!I240</f>
        <v>0</v>
      </c>
      <c r="J239" s="383"/>
      <c r="K239" s="108"/>
      <c r="L239" s="395">
        <v>0</v>
      </c>
      <c r="M239" s="367"/>
      <c r="N239" s="367"/>
      <c r="O239" s="367"/>
      <c r="P239" s="367"/>
      <c r="Q239" s="352">
        <f>SUM(L239:P239)</f>
        <v>0</v>
      </c>
      <c r="R239" s="353">
        <f>'ea detail'!Q240-'teg detail'!Q239</f>
        <v>0</v>
      </c>
      <c r="S239" s="353">
        <f>IF(I239=0,0,Q239/I239*100)</f>
        <v>0</v>
      </c>
    </row>
    <row r="240" spans="1:19" ht="12.75">
      <c r="A240" s="276"/>
      <c r="B240" s="276"/>
      <c r="C240" s="276"/>
      <c r="D240" s="276"/>
      <c r="E240" s="308"/>
      <c r="F240" s="308"/>
      <c r="G240" s="308"/>
      <c r="H240" s="308"/>
      <c r="I240" s="336"/>
      <c r="J240" s="384"/>
      <c r="K240" s="49"/>
      <c r="L240" s="50"/>
      <c r="M240" s="50"/>
      <c r="N240" s="50"/>
      <c r="O240" s="50"/>
      <c r="P240" s="50"/>
      <c r="Q240" s="344"/>
      <c r="R240" s="358"/>
      <c r="S240" s="358"/>
    </row>
    <row r="241" spans="1:19" ht="13.5" thickBot="1">
      <c r="A241" s="338"/>
      <c r="B241" s="339" t="s">
        <v>173</v>
      </c>
      <c r="C241" s="339"/>
      <c r="D241" s="406" t="s">
        <v>347</v>
      </c>
      <c r="E241" s="340"/>
      <c r="F241" s="341"/>
      <c r="G241" s="342"/>
      <c r="H241" s="106"/>
      <c r="I241" s="343">
        <f>I233+I235+I237+I239</f>
        <v>0</v>
      </c>
      <c r="J241" s="386"/>
      <c r="K241" s="108"/>
      <c r="L241" s="107">
        <f>L233+L235</f>
        <v>0</v>
      </c>
      <c r="M241" s="107">
        <f>M233+M235+M237+M239</f>
        <v>0</v>
      </c>
      <c r="N241" s="107">
        <f>N233+N235+N237+N239</f>
        <v>0</v>
      </c>
      <c r="O241" s="107">
        <f>O233+O235+O237+O239</f>
        <v>0</v>
      </c>
      <c r="P241" s="107">
        <f>P233+P235+P237+P239</f>
        <v>0</v>
      </c>
      <c r="Q241" s="359">
        <f>SUM(L241:P241)</f>
        <v>0</v>
      </c>
      <c r="R241" s="360">
        <f>'ea detail'!Q242-'teg detail'!Q241</f>
        <v>0</v>
      </c>
      <c r="S241" s="360">
        <f>IF(I241=0,0,Q241/I241*100)</f>
        <v>0</v>
      </c>
    </row>
    <row r="242" spans="1:16" ht="13.5" thickTop="1">
      <c r="A242" s="278"/>
      <c r="B242" s="278"/>
      <c r="C242" s="278"/>
      <c r="D242" s="278"/>
      <c r="E242" s="344"/>
      <c r="F242" s="344"/>
      <c r="G242" s="344"/>
      <c r="H242" s="344"/>
      <c r="I242" s="345"/>
      <c r="J242" s="358"/>
      <c r="K242" s="49"/>
      <c r="L242" s="49"/>
      <c r="M242" s="49"/>
      <c r="N242" s="49"/>
      <c r="O242" s="49"/>
      <c r="P242" s="49"/>
    </row>
    <row r="243" spans="1:10" ht="12.75">
      <c r="A243" s="278"/>
      <c r="B243" s="278"/>
      <c r="C243" s="278"/>
      <c r="D243" s="278"/>
      <c r="E243" s="278"/>
      <c r="F243" s="278"/>
      <c r="G243" s="278"/>
      <c r="H243" s="278"/>
      <c r="I243" s="346"/>
      <c r="J243" s="387"/>
    </row>
    <row r="244" spans="1:10" ht="12.75">
      <c r="A244" s="276"/>
      <c r="B244" s="276"/>
      <c r="C244" s="276"/>
      <c r="D244" s="276"/>
      <c r="E244" s="276"/>
      <c r="F244" s="276"/>
      <c r="G244" s="276"/>
      <c r="H244" s="276"/>
      <c r="I244" s="347"/>
      <c r="J244" s="382"/>
    </row>
    <row r="245" spans="1:10" ht="12.75">
      <c r="A245" s="276"/>
      <c r="B245" s="276"/>
      <c r="C245" s="276"/>
      <c r="D245" s="276"/>
      <c r="E245" s="276"/>
      <c r="F245" s="276"/>
      <c r="G245" s="276"/>
      <c r="H245" s="276"/>
      <c r="I245" s="347"/>
      <c r="J245" s="382"/>
    </row>
    <row r="246" spans="1:10" ht="12.75">
      <c r="A246" s="276"/>
      <c r="B246" s="276"/>
      <c r="C246" s="276"/>
      <c r="D246" s="282" t="s">
        <v>262</v>
      </c>
      <c r="E246" s="276"/>
      <c r="F246" s="276"/>
      <c r="G246" s="276"/>
      <c r="H246" s="276"/>
      <c r="I246" s="347"/>
      <c r="J246" s="382"/>
    </row>
    <row r="247" spans="1:10" ht="12.75">
      <c r="A247" s="276"/>
      <c r="B247" s="276"/>
      <c r="C247" s="276"/>
      <c r="D247" s="276"/>
      <c r="E247" s="276"/>
      <c r="F247" s="276"/>
      <c r="G247" s="276"/>
      <c r="H247" s="276"/>
      <c r="I247" s="347"/>
      <c r="J247" s="382"/>
    </row>
    <row r="248" spans="1:10" ht="12.75">
      <c r="A248" s="276"/>
      <c r="B248" s="276"/>
      <c r="C248" s="276"/>
      <c r="D248" s="276" t="s">
        <v>351</v>
      </c>
      <c r="E248" s="348" t="e">
        <f>Q235/Q233</f>
        <v>#DIV/0!</v>
      </c>
      <c r="F248" s="276"/>
      <c r="G248" s="276"/>
      <c r="H248" s="276"/>
      <c r="I248" s="347"/>
      <c r="J248" s="382"/>
    </row>
    <row r="249" spans="1:10" ht="12.75">
      <c r="A249" s="276"/>
      <c r="B249" s="276"/>
      <c r="C249" s="276"/>
      <c r="D249" s="276" t="s">
        <v>292</v>
      </c>
      <c r="E249" s="348" t="e">
        <f>Q237/Q233</f>
        <v>#DIV/0!</v>
      </c>
      <c r="F249" s="276"/>
      <c r="G249" s="276"/>
      <c r="H249" s="276"/>
      <c r="I249" s="347"/>
      <c r="J249" s="382"/>
    </row>
    <row r="250" spans="1:10" ht="12.75">
      <c r="A250" s="276"/>
      <c r="B250" s="276"/>
      <c r="C250" s="276"/>
      <c r="D250" s="276" t="s">
        <v>350</v>
      </c>
      <c r="E250" s="348" t="e">
        <f>Q239/(Q233+Q235+Q237)</f>
        <v>#DIV/0!</v>
      </c>
      <c r="F250" s="276"/>
      <c r="G250" s="276"/>
      <c r="H250" s="276"/>
      <c r="I250" s="347"/>
      <c r="J250" s="382"/>
    </row>
  </sheetData>
  <sheetProtection sheet="1" insertColumns="0" insertRows="0" insertHyperlinks="0" deleteColumns="0" deleteRows="0" selectLockedCells="1" sort="0" autoFilter="0" pivotTables="0"/>
  <mergeCells count="2">
    <mergeCell ref="D1:F1"/>
    <mergeCell ref="A3:F3"/>
  </mergeCells>
  <printOptions/>
  <pageMargins left="0.7480314960629921" right="0.4724409448818898" top="0.8661417322834646" bottom="0.3937007874015748" header="0.5118110236220472" footer="0.1968503937007874"/>
  <pageSetup horizontalDpi="600" verticalDpi="600" orientation="landscape" paperSize="9" scale="90" r:id="rId1"/>
  <headerFooter alignWithMargins="0">
    <oddFooter>&amp;CLk &amp;P</oddFooter>
  </headerFooter>
  <rowBreaks count="2" manualBreakCount="2">
    <brk id="125" max="255" man="1"/>
    <brk id="1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D39" sqref="D39"/>
    </sheetView>
  </sheetViews>
  <sheetFormatPr defaultColWidth="12.421875" defaultRowHeight="12.75"/>
  <cols>
    <col min="1" max="1" width="3.421875" style="22" customWidth="1"/>
    <col min="2" max="2" width="35.421875" style="22" customWidth="1"/>
    <col min="3" max="7" width="9.7109375" style="22" customWidth="1"/>
    <col min="8" max="8" width="10.8515625" style="42" customWidth="1"/>
    <col min="9" max="16384" width="12.421875" style="22" customWidth="1"/>
  </cols>
  <sheetData>
    <row r="1" spans="2:8" s="43" customFormat="1" ht="18" customHeight="1">
      <c r="B1" s="275" t="s">
        <v>265</v>
      </c>
      <c r="C1" s="276"/>
      <c r="D1" s="276"/>
      <c r="E1" s="276"/>
      <c r="F1" s="276"/>
      <c r="G1" s="276"/>
      <c r="H1" s="139"/>
    </row>
    <row r="2" spans="2:8" s="43" customFormat="1" ht="18" customHeight="1">
      <c r="B2" s="279" t="s">
        <v>164</v>
      </c>
      <c r="C2" s="276"/>
      <c r="D2" s="276"/>
      <c r="E2" s="276"/>
      <c r="F2" s="276"/>
      <c r="G2" s="276"/>
      <c r="H2" s="139"/>
    </row>
    <row r="3" spans="1:8" s="43" customFormat="1" ht="18" customHeight="1">
      <c r="A3" s="45"/>
      <c r="B3" s="285">
        <f>'teg üld'!B3</f>
        <v>0</v>
      </c>
      <c r="C3" s="285"/>
      <c r="D3" s="286"/>
      <c r="E3" s="286"/>
      <c r="F3" s="286"/>
      <c r="G3" s="282"/>
      <c r="H3" s="140"/>
    </row>
    <row r="4" spans="1:8" s="43" customFormat="1" ht="13.5" thickBot="1">
      <c r="A4" s="45"/>
      <c r="B4" s="283"/>
      <c r="C4" s="284"/>
      <c r="D4" s="284"/>
      <c r="E4" s="284"/>
      <c r="F4" s="284"/>
      <c r="G4" s="284"/>
      <c r="H4" s="46"/>
    </row>
    <row r="5" spans="1:8" ht="13.5" customHeight="1" thickTop="1">
      <c r="A5" s="513" t="s">
        <v>174</v>
      </c>
      <c r="B5" s="515" t="s">
        <v>175</v>
      </c>
      <c r="C5" s="456" t="s">
        <v>167</v>
      </c>
      <c r="D5" s="457" t="str">
        <f>'teg detail'!M7</f>
        <v>daatum</v>
      </c>
      <c r="E5" s="457" t="str">
        <f>'teg detail'!N7</f>
        <v>daatum</v>
      </c>
      <c r="F5" s="457" t="str">
        <f>'teg detail'!O7</f>
        <v>daatum</v>
      </c>
      <c r="G5" s="457" t="str">
        <f>'teg detail'!P7</f>
        <v>daatum</v>
      </c>
      <c r="H5" s="458" t="s">
        <v>288</v>
      </c>
    </row>
    <row r="6" spans="1:8" ht="10.5" thickBot="1">
      <c r="A6" s="514"/>
      <c r="B6" s="516"/>
      <c r="C6" s="459" t="s">
        <v>168</v>
      </c>
      <c r="D6" s="459" t="s">
        <v>286</v>
      </c>
      <c r="E6" s="459" t="s">
        <v>286</v>
      </c>
      <c r="F6" s="459" t="s">
        <v>286</v>
      </c>
      <c r="G6" s="459" t="s">
        <v>286</v>
      </c>
      <c r="H6" s="460"/>
    </row>
    <row r="7" spans="1:8" ht="10.5" thickTop="1">
      <c r="A7" s="194"/>
      <c r="B7" s="23"/>
      <c r="C7" s="24"/>
      <c r="D7" s="24"/>
      <c r="E7" s="24"/>
      <c r="F7" s="24"/>
      <c r="G7" s="24"/>
      <c r="H7" s="40"/>
    </row>
    <row r="8" spans="1:8" ht="12.75">
      <c r="A8" s="398">
        <v>1</v>
      </c>
      <c r="B8" s="196" t="str">
        <f>'teg detail'!D7</f>
        <v>ARENDUS / KÄSIKIRI</v>
      </c>
      <c r="C8" s="184">
        <f>'teg detail'!L11</f>
        <v>0</v>
      </c>
      <c r="D8" s="184">
        <f>'teg detail'!M11</f>
        <v>0</v>
      </c>
      <c r="E8" s="184">
        <f>'teg detail'!N11</f>
        <v>0</v>
      </c>
      <c r="F8" s="184">
        <f>'teg detail'!O11</f>
        <v>0</v>
      </c>
      <c r="G8" s="184">
        <f>'teg detail'!P11</f>
        <v>0</v>
      </c>
      <c r="H8" s="185">
        <f aca="true" t="shared" si="0" ref="H8:H28">SUM(C8:G8)</f>
        <v>0</v>
      </c>
    </row>
    <row r="9" spans="1:8" ht="12.75">
      <c r="A9" s="398">
        <v>2</v>
      </c>
      <c r="B9" s="196" t="str">
        <f>'teg detail'!D13</f>
        <v>PRODUTSENT / REZHISSÖÖR</v>
      </c>
      <c r="C9" s="184">
        <f>'teg detail'!L22</f>
        <v>0</v>
      </c>
      <c r="D9" s="184">
        <f>'teg detail'!M22</f>
        <v>0</v>
      </c>
      <c r="E9" s="184">
        <f>'teg detail'!N22</f>
        <v>0</v>
      </c>
      <c r="F9" s="184">
        <f>'teg detail'!O22</f>
        <v>0</v>
      </c>
      <c r="G9" s="184">
        <f>'teg detail'!P22</f>
        <v>0</v>
      </c>
      <c r="H9" s="185">
        <f t="shared" si="0"/>
        <v>0</v>
      </c>
    </row>
    <row r="10" spans="1:8" ht="12.75">
      <c r="A10" s="398">
        <v>3</v>
      </c>
      <c r="B10" s="196" t="str">
        <f>'teg detail'!D24</f>
        <v>NÄITLEJAD / CASTING</v>
      </c>
      <c r="C10" s="184">
        <f>'teg detail'!L32</f>
        <v>0</v>
      </c>
      <c r="D10" s="184">
        <f>'teg detail'!M32</f>
        <v>0</v>
      </c>
      <c r="E10" s="184">
        <f>'teg detail'!N32</f>
        <v>0</v>
      </c>
      <c r="F10" s="184">
        <f>'teg detail'!O32</f>
        <v>0</v>
      </c>
      <c r="G10" s="184">
        <f>'teg detail'!P32</f>
        <v>0</v>
      </c>
      <c r="H10" s="185">
        <f t="shared" si="0"/>
        <v>0</v>
      </c>
    </row>
    <row r="11" spans="1:8" ht="12.75">
      <c r="A11" s="398">
        <v>4</v>
      </c>
      <c r="B11" s="196" t="str">
        <f>'teg detail'!D34</f>
        <v>FILMIGRUPP</v>
      </c>
      <c r="C11" s="184">
        <f>'teg detail'!L51</f>
        <v>0</v>
      </c>
      <c r="D11" s="184">
        <f>'teg detail'!M51</f>
        <v>0</v>
      </c>
      <c r="E11" s="184">
        <f>'teg detail'!N51</f>
        <v>0</v>
      </c>
      <c r="F11" s="184">
        <f>'teg detail'!O51</f>
        <v>0</v>
      </c>
      <c r="G11" s="184">
        <f>'teg detail'!P51</f>
        <v>0</v>
      </c>
      <c r="H11" s="185">
        <f t="shared" si="0"/>
        <v>0</v>
      </c>
    </row>
    <row r="12" spans="1:8" ht="12.75">
      <c r="A12" s="398">
        <v>5</v>
      </c>
      <c r="B12" s="197" t="str">
        <f>'teg detail'!D54</f>
        <v>SOTSIAALMAKS</v>
      </c>
      <c r="C12" s="184">
        <f>'teg detail'!L61</f>
        <v>0</v>
      </c>
      <c r="D12" s="184">
        <f>'teg detail'!M61</f>
        <v>0</v>
      </c>
      <c r="E12" s="184">
        <f>'teg detail'!N61</f>
        <v>0</v>
      </c>
      <c r="F12" s="184">
        <f>'teg detail'!O61</f>
        <v>0</v>
      </c>
      <c r="G12" s="184">
        <f>'teg detail'!P61</f>
        <v>0</v>
      </c>
      <c r="H12" s="185">
        <f t="shared" si="0"/>
        <v>0</v>
      </c>
    </row>
    <row r="13" spans="1:8" ht="12.75">
      <c r="A13" s="398">
        <v>6</v>
      </c>
      <c r="B13" s="196" t="str">
        <f>'teg detail'!D63</f>
        <v>VÕTTEPAIKADE KULU</v>
      </c>
      <c r="C13" s="186">
        <f>'teg detail'!L72</f>
        <v>0</v>
      </c>
      <c r="D13" s="186">
        <f>'teg detail'!M72</f>
        <v>0</v>
      </c>
      <c r="E13" s="186">
        <f>'teg detail'!N72</f>
        <v>0</v>
      </c>
      <c r="F13" s="186">
        <f>'teg detail'!O72</f>
        <v>0</v>
      </c>
      <c r="G13" s="186">
        <f>'teg detail'!P72</f>
        <v>0</v>
      </c>
      <c r="H13" s="185">
        <f t="shared" si="0"/>
        <v>0</v>
      </c>
    </row>
    <row r="14" spans="1:8" ht="12.75">
      <c r="A14" s="398">
        <v>7</v>
      </c>
      <c r="B14" s="196" t="str">
        <f>'teg detail'!D74</f>
        <v>VÕTTETEHNIKA</v>
      </c>
      <c r="C14" s="184">
        <f>'teg detail'!L91</f>
        <v>0</v>
      </c>
      <c r="D14" s="184">
        <f>'teg detail'!M91</f>
        <v>0</v>
      </c>
      <c r="E14" s="184">
        <f>'teg detail'!N91</f>
        <v>0</v>
      </c>
      <c r="F14" s="184">
        <f>'teg detail'!O91</f>
        <v>0</v>
      </c>
      <c r="G14" s="184">
        <f>'teg detail'!P91</f>
        <v>0</v>
      </c>
      <c r="H14" s="185">
        <f t="shared" si="0"/>
        <v>0</v>
      </c>
    </row>
    <row r="15" spans="1:8" ht="12.75">
      <c r="A15" s="398">
        <v>8</v>
      </c>
      <c r="B15" s="196" t="str">
        <f>'teg detail'!D93</f>
        <v>TEHNILISTE TEENUSTE PAKETID</v>
      </c>
      <c r="C15" s="184">
        <f>'teg detail'!L102</f>
        <v>0</v>
      </c>
      <c r="D15" s="184">
        <f>'teg detail'!M102</f>
        <v>0</v>
      </c>
      <c r="E15" s="184">
        <f>'teg detail'!N102</f>
        <v>0</v>
      </c>
      <c r="F15" s="184">
        <f>'teg detail'!O102</f>
        <v>0</v>
      </c>
      <c r="G15" s="184">
        <f>'teg detail'!P102</f>
        <v>0</v>
      </c>
      <c r="H15" s="185">
        <f t="shared" si="0"/>
        <v>0</v>
      </c>
    </row>
    <row r="16" spans="1:8" ht="12.75">
      <c r="A16" s="398">
        <v>9</v>
      </c>
      <c r="B16" s="196" t="str">
        <f>'teg detail'!D104</f>
        <v>LAVASTUSKULUD</v>
      </c>
      <c r="C16" s="184">
        <f>'teg detail'!L108</f>
        <v>0</v>
      </c>
      <c r="D16" s="184">
        <f>'teg detail'!M108</f>
        <v>0</v>
      </c>
      <c r="E16" s="184">
        <f>'teg detail'!N108</f>
        <v>0</v>
      </c>
      <c r="F16" s="184">
        <f>'teg detail'!O108</f>
        <v>0</v>
      </c>
      <c r="G16" s="184">
        <f>'teg detail'!P108</f>
        <v>0</v>
      </c>
      <c r="H16" s="185">
        <f t="shared" si="0"/>
        <v>0</v>
      </c>
    </row>
    <row r="17" spans="1:8" ht="12.75">
      <c r="A17" s="398">
        <v>10</v>
      </c>
      <c r="B17" s="196" t="str">
        <f>'teg detail'!D110</f>
        <v>MATERJAL</v>
      </c>
      <c r="C17" s="184">
        <f>'teg detail'!L118</f>
        <v>0</v>
      </c>
      <c r="D17" s="184">
        <f>'teg detail'!M118</f>
        <v>0</v>
      </c>
      <c r="E17" s="184">
        <f>'teg detail'!N118</f>
        <v>0</v>
      </c>
      <c r="F17" s="184">
        <f>'teg detail'!O118</f>
        <v>0</v>
      </c>
      <c r="G17" s="184">
        <f>'teg detail'!P118</f>
        <v>0</v>
      </c>
      <c r="H17" s="185">
        <f t="shared" si="0"/>
        <v>0</v>
      </c>
    </row>
    <row r="18" spans="1:8" ht="12.75">
      <c r="A18" s="398">
        <v>11</v>
      </c>
      <c r="B18" s="196" t="str">
        <f>'teg detail'!D120</f>
        <v>LABOR</v>
      </c>
      <c r="C18" s="184">
        <f>'teg detail'!L124</f>
        <v>0</v>
      </c>
      <c r="D18" s="184">
        <f>'teg detail'!M124</f>
        <v>0</v>
      </c>
      <c r="E18" s="184">
        <f>'teg detail'!N124</f>
        <v>0</v>
      </c>
      <c r="F18" s="184">
        <f>'teg detail'!O124</f>
        <v>0</v>
      </c>
      <c r="G18" s="184">
        <f>'teg detail'!P124</f>
        <v>0</v>
      </c>
      <c r="H18" s="185">
        <f t="shared" si="0"/>
        <v>0</v>
      </c>
    </row>
    <row r="19" spans="1:8" ht="12.75">
      <c r="A19" s="398">
        <v>12</v>
      </c>
      <c r="B19" s="196" t="str">
        <f>'teg detail'!D126</f>
        <v>JÄRELTÖÖTLUS</v>
      </c>
      <c r="C19" s="184">
        <f>'teg detail'!L143</f>
        <v>0</v>
      </c>
      <c r="D19" s="184">
        <f>'teg detail'!M143</f>
        <v>0</v>
      </c>
      <c r="E19" s="184">
        <f>'teg detail'!N143</f>
        <v>0</v>
      </c>
      <c r="F19" s="184">
        <f>'teg detail'!O143</f>
        <v>0</v>
      </c>
      <c r="G19" s="184">
        <f>'teg detail'!P143</f>
        <v>0</v>
      </c>
      <c r="H19" s="185">
        <f t="shared" si="0"/>
        <v>0</v>
      </c>
    </row>
    <row r="20" spans="1:8" ht="12.75">
      <c r="A20" s="398">
        <v>13</v>
      </c>
      <c r="B20" s="196" t="str">
        <f>'teg detail'!D145</f>
        <v>MUUSIKA</v>
      </c>
      <c r="C20" s="184">
        <f>'teg detail'!L157</f>
        <v>0</v>
      </c>
      <c r="D20" s="184">
        <f>'teg detail'!M157</f>
        <v>0</v>
      </c>
      <c r="E20" s="184">
        <f>'teg detail'!N157</f>
        <v>0</v>
      </c>
      <c r="F20" s="184">
        <f>'teg detail'!O157</f>
        <v>0</v>
      </c>
      <c r="G20" s="184">
        <f>'teg detail'!P157</f>
        <v>0</v>
      </c>
      <c r="H20" s="185">
        <f t="shared" si="0"/>
        <v>0</v>
      </c>
    </row>
    <row r="21" spans="1:8" ht="12.75">
      <c r="A21" s="398">
        <v>14</v>
      </c>
      <c r="B21" s="196" t="str">
        <f>'teg detail'!D159</f>
        <v>TIITRID / GRAAFIKA</v>
      </c>
      <c r="C21" s="184">
        <f>'teg detail'!L166</f>
        <v>0</v>
      </c>
      <c r="D21" s="184">
        <f>'teg detail'!M166</f>
        <v>0</v>
      </c>
      <c r="E21" s="184">
        <f>'teg detail'!N166</f>
        <v>0</v>
      </c>
      <c r="F21" s="184">
        <f>'teg detail'!O166</f>
        <v>0</v>
      </c>
      <c r="G21" s="184">
        <f>'teg detail'!P166</f>
        <v>0</v>
      </c>
      <c r="H21" s="185">
        <f t="shared" si="0"/>
        <v>0</v>
      </c>
    </row>
    <row r="22" spans="1:8" ht="12.75">
      <c r="A22" s="398">
        <v>15</v>
      </c>
      <c r="B22" s="196" t="str">
        <f>'teg detail'!D168</f>
        <v>ARHIIVIMATERJAL</v>
      </c>
      <c r="C22" s="184">
        <f>'teg detail'!L174</f>
        <v>0</v>
      </c>
      <c r="D22" s="184">
        <f>'teg detail'!M174</f>
        <v>0</v>
      </c>
      <c r="E22" s="184">
        <f>'teg detail'!N174</f>
        <v>0</v>
      </c>
      <c r="F22" s="184">
        <f>'teg detail'!O174</f>
        <v>0</v>
      </c>
      <c r="G22" s="184">
        <f>'teg detail'!P174</f>
        <v>0</v>
      </c>
      <c r="H22" s="185">
        <f t="shared" si="0"/>
        <v>0</v>
      </c>
    </row>
    <row r="23" spans="1:8" ht="12.75">
      <c r="A23" s="398">
        <v>16</v>
      </c>
      <c r="B23" s="196" t="str">
        <f>'teg detail'!D176</f>
        <v>TRANSPORDIKULUD</v>
      </c>
      <c r="C23" s="184">
        <f>'teg detail'!L183</f>
        <v>0</v>
      </c>
      <c r="D23" s="184">
        <f>'teg detail'!M183</f>
        <v>0</v>
      </c>
      <c r="E23" s="184">
        <f>'teg detail'!N183</f>
        <v>0</v>
      </c>
      <c r="F23" s="184">
        <f>'teg detail'!O183</f>
        <v>0</v>
      </c>
      <c r="G23" s="184">
        <f>'teg detail'!P183</f>
        <v>0</v>
      </c>
      <c r="H23" s="185">
        <f t="shared" si="0"/>
        <v>0</v>
      </c>
    </row>
    <row r="24" spans="1:8" ht="12.75">
      <c r="A24" s="398">
        <v>17</v>
      </c>
      <c r="B24" s="196" t="str">
        <f>'teg detail'!D185</f>
        <v>REISIKULU / MAJUTUS / PÄEVARAHA</v>
      </c>
      <c r="C24" s="184">
        <f>'teg detail'!L195</f>
        <v>0</v>
      </c>
      <c r="D24" s="184">
        <f>'teg detail'!M195</f>
        <v>0</v>
      </c>
      <c r="E24" s="184">
        <f>'teg detail'!N195</f>
        <v>0</v>
      </c>
      <c r="F24" s="184">
        <f>'teg detail'!O195</f>
        <v>0</v>
      </c>
      <c r="G24" s="184">
        <f>'teg detail'!P195</f>
        <v>0</v>
      </c>
      <c r="H24" s="185">
        <f t="shared" si="0"/>
        <v>0</v>
      </c>
    </row>
    <row r="25" spans="1:8" ht="12.75">
      <c r="A25" s="398">
        <v>18</v>
      </c>
      <c r="B25" s="196" t="str">
        <f>'teg detail'!D197</f>
        <v>MUU TOOTMISKULU</v>
      </c>
      <c r="C25" s="184">
        <f>'teg detail'!L204</f>
        <v>0</v>
      </c>
      <c r="D25" s="184">
        <f>'teg detail'!M204</f>
        <v>0</v>
      </c>
      <c r="E25" s="184">
        <f>'teg detail'!N204</f>
        <v>0</v>
      </c>
      <c r="F25" s="184">
        <f>'teg detail'!O204</f>
        <v>0</v>
      </c>
      <c r="G25" s="184">
        <f>'teg detail'!P204</f>
        <v>0</v>
      </c>
      <c r="H25" s="185">
        <f t="shared" si="0"/>
        <v>0</v>
      </c>
    </row>
    <row r="26" spans="1:8" ht="12.75">
      <c r="A26" s="398">
        <v>19</v>
      </c>
      <c r="B26" s="196" t="str">
        <f>'teg detail'!D206</f>
        <v>KINDLUSTUS</v>
      </c>
      <c r="C26" s="184">
        <f>'teg detail'!L211</f>
        <v>0</v>
      </c>
      <c r="D26" s="184">
        <f>'teg detail'!M211</f>
        <v>0</v>
      </c>
      <c r="E26" s="184">
        <f>'teg detail'!N211</f>
        <v>0</v>
      </c>
      <c r="F26" s="184">
        <f>'teg detail'!O211</f>
        <v>0</v>
      </c>
      <c r="G26" s="184">
        <f>'teg detail'!P211</f>
        <v>0</v>
      </c>
      <c r="H26" s="185">
        <f t="shared" si="0"/>
        <v>0</v>
      </c>
    </row>
    <row r="27" spans="1:8" ht="12.75">
      <c r="A27" s="398">
        <v>20</v>
      </c>
      <c r="B27" s="196" t="str">
        <f>'teg detail'!D213</f>
        <v>FINANTS / ÕIGUS</v>
      </c>
      <c r="C27" s="184">
        <f>'teg detail'!L219</f>
        <v>0</v>
      </c>
      <c r="D27" s="184">
        <f>'teg detail'!M219</f>
        <v>0</v>
      </c>
      <c r="E27" s="184">
        <f>'teg detail'!N219</f>
        <v>0</v>
      </c>
      <c r="F27" s="184">
        <f>'teg detail'!O219</f>
        <v>0</v>
      </c>
      <c r="G27" s="184">
        <f>'teg detail'!P219</f>
        <v>0</v>
      </c>
      <c r="H27" s="185">
        <f t="shared" si="0"/>
        <v>0</v>
      </c>
    </row>
    <row r="28" spans="1:8" ht="12.75">
      <c r="A28" s="398">
        <v>21</v>
      </c>
      <c r="B28" s="196" t="str">
        <f>'teg detail'!D221</f>
        <v>TURUNDUSKULU</v>
      </c>
      <c r="C28" s="184">
        <f>'teg detail'!L231</f>
        <v>0</v>
      </c>
      <c r="D28" s="184">
        <f>'teg detail'!M231</f>
        <v>0</v>
      </c>
      <c r="E28" s="184">
        <f>'teg detail'!N231</f>
        <v>0</v>
      </c>
      <c r="F28" s="184">
        <f>'teg detail'!O231</f>
        <v>0</v>
      </c>
      <c r="G28" s="184">
        <f>'teg detail'!P231</f>
        <v>0</v>
      </c>
      <c r="H28" s="185">
        <f t="shared" si="0"/>
        <v>0</v>
      </c>
    </row>
    <row r="29" spans="1:8" ht="12.75">
      <c r="A29" s="195"/>
      <c r="B29" s="198"/>
      <c r="C29" s="187"/>
      <c r="D29" s="187"/>
      <c r="E29" s="187"/>
      <c r="F29" s="187"/>
      <c r="G29" s="187"/>
      <c r="H29" s="185"/>
    </row>
    <row r="30" spans="1:8" ht="12.75">
      <c r="A30" s="194"/>
      <c r="B30" s="199" t="s">
        <v>115</v>
      </c>
      <c r="C30" s="186">
        <f>'teg detail'!L233</f>
        <v>0</v>
      </c>
      <c r="D30" s="186">
        <f>'teg detail'!M233</f>
        <v>0</v>
      </c>
      <c r="E30" s="186">
        <f>'teg detail'!N233</f>
        <v>0</v>
      </c>
      <c r="F30" s="186">
        <f>'teg detail'!O233</f>
        <v>0</v>
      </c>
      <c r="G30" s="186">
        <f>'teg detail'!P233</f>
        <v>0</v>
      </c>
      <c r="H30" s="183">
        <f>SUM(H8:H29)</f>
        <v>0</v>
      </c>
    </row>
    <row r="31" spans="1:8" ht="12.75">
      <c r="A31" s="195"/>
      <c r="B31" s="198"/>
      <c r="C31" s="187"/>
      <c r="D31" s="187"/>
      <c r="E31" s="187"/>
      <c r="F31" s="187"/>
      <c r="G31" s="187"/>
      <c r="H31" s="185"/>
    </row>
    <row r="32" spans="1:8" ht="12.75">
      <c r="A32" s="195"/>
      <c r="B32" s="404" t="str">
        <f>'teg detail'!D235</f>
        <v>ÜLDKULUD</v>
      </c>
      <c r="C32" s="184">
        <f>'teg detail'!L235</f>
        <v>0</v>
      </c>
      <c r="D32" s="184">
        <f>'teg detail'!M235</f>
        <v>0</v>
      </c>
      <c r="E32" s="184">
        <f>'teg detail'!N235</f>
        <v>0</v>
      </c>
      <c r="F32" s="184">
        <f>'teg detail'!O235</f>
        <v>0</v>
      </c>
      <c r="G32" s="184">
        <f>'teg detail'!P235</f>
        <v>0</v>
      </c>
      <c r="H32" s="185">
        <f>SUM(C32:G32)</f>
        <v>0</v>
      </c>
    </row>
    <row r="33" spans="1:8" ht="12.75">
      <c r="A33" s="195"/>
      <c r="B33" s="196" t="str">
        <f>'teg detail'!D237</f>
        <v>ETTENÄGEMATUD KULUD</v>
      </c>
      <c r="C33" s="184">
        <f>'teg detail'!L237</f>
        <v>0</v>
      </c>
      <c r="D33" s="184">
        <f>'teg detail'!M237</f>
        <v>0</v>
      </c>
      <c r="E33" s="184">
        <f>'teg detail'!N237</f>
        <v>0</v>
      </c>
      <c r="F33" s="184">
        <f>'teg detail'!O237</f>
        <v>0</v>
      </c>
      <c r="G33" s="184">
        <f>'teg detail'!P237</f>
        <v>0</v>
      </c>
      <c r="H33" s="185">
        <f>SUM(C33:G33)</f>
        <v>0</v>
      </c>
    </row>
    <row r="34" spans="1:8" ht="12.75">
      <c r="A34" s="195"/>
      <c r="B34" s="196" t="str">
        <f>'teg detail'!D239</f>
        <v>TOOTMISTASU</v>
      </c>
      <c r="C34" s="184">
        <f>'teg detail'!L239</f>
        <v>0</v>
      </c>
      <c r="D34" s="184">
        <f>'teg detail'!M239</f>
        <v>0</v>
      </c>
      <c r="E34" s="184">
        <f>'teg detail'!N239</f>
        <v>0</v>
      </c>
      <c r="F34" s="184">
        <f>'teg detail'!O239</f>
        <v>0</v>
      </c>
      <c r="G34" s="184">
        <f>'teg detail'!P239</f>
        <v>0</v>
      </c>
      <c r="H34" s="185">
        <f>SUM(C34:G34)</f>
        <v>0</v>
      </c>
    </row>
    <row r="35" spans="1:8" ht="12.75">
      <c r="A35" s="194"/>
      <c r="B35" s="200"/>
      <c r="C35" s="188"/>
      <c r="D35" s="188"/>
      <c r="E35" s="188"/>
      <c r="F35" s="188"/>
      <c r="G35" s="188"/>
      <c r="H35" s="183"/>
    </row>
    <row r="36" spans="1:9" ht="13.5" thickBot="1">
      <c r="A36" s="461"/>
      <c r="B36" s="462" t="s">
        <v>166</v>
      </c>
      <c r="C36" s="419">
        <f>C30+C32+C33+C34</f>
        <v>0</v>
      </c>
      <c r="D36" s="419">
        <f>D30+D32+D33+D34</f>
        <v>0</v>
      </c>
      <c r="E36" s="419">
        <f>E30+E32+E33+E34</f>
        <v>0</v>
      </c>
      <c r="F36" s="419">
        <f>F30+F32+F33+F34</f>
        <v>0</v>
      </c>
      <c r="G36" s="419">
        <f>G30+G32+G33+G34</f>
        <v>0</v>
      </c>
      <c r="H36" s="419">
        <f>SUM(C36:G36)</f>
        <v>0</v>
      </c>
      <c r="I36" s="42"/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2.75">
      <c r="A38" s="463" t="s">
        <v>174</v>
      </c>
      <c r="B38" s="464" t="s">
        <v>165</v>
      </c>
      <c r="C38" s="465"/>
      <c r="D38" s="465"/>
      <c r="E38" s="465"/>
      <c r="F38" s="465"/>
      <c r="G38" s="465"/>
      <c r="H38" s="466" t="s">
        <v>288</v>
      </c>
    </row>
    <row r="39" spans="1:8" ht="12.75">
      <c r="A39" s="397">
        <v>1</v>
      </c>
      <c r="B39" s="189" t="s">
        <v>293</v>
      </c>
      <c r="C39" s="494">
        <f>'ea rahavoog'!C39</f>
        <v>0</v>
      </c>
      <c r="D39" s="498"/>
      <c r="E39" s="498"/>
      <c r="F39" s="498"/>
      <c r="G39" s="498"/>
      <c r="H39" s="181">
        <f aca="true" t="shared" si="1" ref="H39:H48">SUM(C39:G39)</f>
        <v>0</v>
      </c>
    </row>
    <row r="40" spans="1:8" ht="12.75">
      <c r="A40" s="397">
        <v>2</v>
      </c>
      <c r="B40" s="189" t="s">
        <v>188</v>
      </c>
      <c r="C40" s="494">
        <f>'ea rahavoog'!C40</f>
        <v>0</v>
      </c>
      <c r="D40" s="498"/>
      <c r="E40" s="498"/>
      <c r="F40" s="498"/>
      <c r="G40" s="498"/>
      <c r="H40" s="181">
        <f t="shared" si="1"/>
        <v>0</v>
      </c>
    </row>
    <row r="41" spans="1:8" ht="12.75">
      <c r="A41" s="397">
        <v>3</v>
      </c>
      <c r="B41" s="189" t="s">
        <v>330</v>
      </c>
      <c r="C41" s="494">
        <f>'ea rahavoog'!C41</f>
        <v>0</v>
      </c>
      <c r="D41" s="498"/>
      <c r="E41" s="498"/>
      <c r="F41" s="498"/>
      <c r="G41" s="498"/>
      <c r="H41" s="181">
        <f t="shared" si="1"/>
        <v>0</v>
      </c>
    </row>
    <row r="42" spans="1:8" ht="12.75">
      <c r="A42" s="397">
        <v>4</v>
      </c>
      <c r="B42" s="189" t="s">
        <v>331</v>
      </c>
      <c r="C42" s="494">
        <f>'ea rahavoog'!C42</f>
        <v>0</v>
      </c>
      <c r="D42" s="498"/>
      <c r="E42" s="498"/>
      <c r="F42" s="498"/>
      <c r="G42" s="498"/>
      <c r="H42" s="181">
        <f t="shared" si="1"/>
        <v>0</v>
      </c>
    </row>
    <row r="43" spans="1:8" ht="12.75">
      <c r="A43" s="397">
        <v>5</v>
      </c>
      <c r="B43" s="189" t="s">
        <v>332</v>
      </c>
      <c r="C43" s="494">
        <f>'ea rahavoog'!C43</f>
        <v>0</v>
      </c>
      <c r="D43" s="498"/>
      <c r="E43" s="498"/>
      <c r="F43" s="498"/>
      <c r="G43" s="498"/>
      <c r="H43" s="181">
        <f t="shared" si="1"/>
        <v>0</v>
      </c>
    </row>
    <row r="44" spans="1:8" ht="12.75">
      <c r="A44" s="397">
        <v>6</v>
      </c>
      <c r="B44" s="189" t="s">
        <v>333</v>
      </c>
      <c r="C44" s="494">
        <f>'ea rahavoog'!C44</f>
        <v>0</v>
      </c>
      <c r="D44" s="498"/>
      <c r="E44" s="498"/>
      <c r="F44" s="498"/>
      <c r="G44" s="498"/>
      <c r="H44" s="181">
        <f t="shared" si="1"/>
        <v>0</v>
      </c>
    </row>
    <row r="45" spans="1:8" ht="12.75">
      <c r="A45" s="397">
        <v>7</v>
      </c>
      <c r="B45" s="189" t="s">
        <v>334</v>
      </c>
      <c r="C45" s="494">
        <f>'ea rahavoog'!C45</f>
        <v>0</v>
      </c>
      <c r="D45" s="498"/>
      <c r="E45" s="498"/>
      <c r="F45" s="498"/>
      <c r="G45" s="498"/>
      <c r="H45" s="181">
        <f t="shared" si="1"/>
        <v>0</v>
      </c>
    </row>
    <row r="46" spans="1:8" ht="12.75">
      <c r="A46" s="397">
        <v>8</v>
      </c>
      <c r="B46" s="189" t="s">
        <v>335</v>
      </c>
      <c r="C46" s="494">
        <f>'ea rahavoog'!C46</f>
        <v>0</v>
      </c>
      <c r="D46" s="498"/>
      <c r="E46" s="498"/>
      <c r="F46" s="498"/>
      <c r="G46" s="498"/>
      <c r="H46" s="181">
        <f t="shared" si="1"/>
        <v>0</v>
      </c>
    </row>
    <row r="47" spans="1:8" ht="12.75">
      <c r="A47" s="397">
        <v>9</v>
      </c>
      <c r="B47" s="189" t="s">
        <v>336</v>
      </c>
      <c r="C47" s="494">
        <f>'ea rahavoog'!C47</f>
        <v>0</v>
      </c>
      <c r="D47" s="498"/>
      <c r="E47" s="498"/>
      <c r="F47" s="498"/>
      <c r="G47" s="498"/>
      <c r="H47" s="181">
        <f t="shared" si="1"/>
        <v>0</v>
      </c>
    </row>
    <row r="48" spans="1:8" ht="12.75">
      <c r="A48" s="397">
        <v>10</v>
      </c>
      <c r="B48" s="189" t="s">
        <v>189</v>
      </c>
      <c r="C48" s="494">
        <f>'ea rahavoog'!C48</f>
        <v>0</v>
      </c>
      <c r="D48" s="498"/>
      <c r="E48" s="498"/>
      <c r="F48" s="498"/>
      <c r="G48" s="498"/>
      <c r="H48" s="181">
        <f t="shared" si="1"/>
        <v>0</v>
      </c>
    </row>
    <row r="49" spans="1:10" ht="12.75">
      <c r="A49" s="467"/>
      <c r="B49" s="468" t="s">
        <v>261</v>
      </c>
      <c r="C49" s="469">
        <f aca="true" t="shared" si="2" ref="C49:H49">SUM(C39:C48)</f>
        <v>0</v>
      </c>
      <c r="D49" s="469">
        <f t="shared" si="2"/>
        <v>0</v>
      </c>
      <c r="E49" s="469">
        <f t="shared" si="2"/>
        <v>0</v>
      </c>
      <c r="F49" s="469">
        <f t="shared" si="2"/>
        <v>0</v>
      </c>
      <c r="G49" s="469">
        <f t="shared" si="2"/>
        <v>0</v>
      </c>
      <c r="H49" s="432">
        <f t="shared" si="2"/>
        <v>0</v>
      </c>
      <c r="I49" s="42"/>
      <c r="J49" s="42"/>
    </row>
    <row r="50" spans="1:8" s="32" customFormat="1" ht="12.75">
      <c r="A50" s="33"/>
      <c r="B50" s="190"/>
      <c r="C50" s="191"/>
      <c r="D50" s="191"/>
      <c r="E50" s="191"/>
      <c r="F50" s="191"/>
      <c r="G50" s="191"/>
      <c r="H50" s="192"/>
    </row>
    <row r="51" spans="1:9" ht="12.75">
      <c r="A51" s="467"/>
      <c r="B51" s="470" t="s">
        <v>245</v>
      </c>
      <c r="C51" s="471">
        <f aca="true" t="shared" si="3" ref="C51:H51">C49-C36</f>
        <v>0</v>
      </c>
      <c r="D51" s="471">
        <f t="shared" si="3"/>
        <v>0</v>
      </c>
      <c r="E51" s="471">
        <f t="shared" si="3"/>
        <v>0</v>
      </c>
      <c r="F51" s="471">
        <f t="shared" si="3"/>
        <v>0</v>
      </c>
      <c r="G51" s="471">
        <f t="shared" si="3"/>
        <v>0</v>
      </c>
      <c r="H51" s="472">
        <f t="shared" si="3"/>
        <v>0</v>
      </c>
      <c r="I51" s="42"/>
    </row>
    <row r="52" spans="1:8" ht="12.75">
      <c r="A52" s="467"/>
      <c r="B52" s="470" t="s">
        <v>246</v>
      </c>
      <c r="C52" s="471">
        <f>C51</f>
        <v>0</v>
      </c>
      <c r="D52" s="471">
        <f>C52+D51</f>
        <v>0</v>
      </c>
      <c r="E52" s="471">
        <f>D52+E51</f>
        <v>0</v>
      </c>
      <c r="F52" s="471">
        <f>E52+F51</f>
        <v>0</v>
      </c>
      <c r="G52" s="471">
        <f>F52+G51</f>
        <v>0</v>
      </c>
      <c r="H52" s="473">
        <f>G52+H51</f>
        <v>0</v>
      </c>
    </row>
    <row r="53" spans="1:8" s="32" customFormat="1" ht="9.75">
      <c r="A53" s="33"/>
      <c r="B53" s="141"/>
      <c r="C53" s="142"/>
      <c r="D53" s="142"/>
      <c r="E53" s="142"/>
      <c r="F53" s="142"/>
      <c r="G53" s="142"/>
      <c r="H53" s="143"/>
    </row>
    <row r="54" spans="1:8" s="49" customFormat="1" ht="11.25">
      <c r="A54" s="48"/>
      <c r="B54" s="141"/>
      <c r="C54" s="142"/>
      <c r="D54" s="142"/>
      <c r="E54" s="142"/>
      <c r="F54" s="142"/>
      <c r="G54" s="142"/>
      <c r="H54" s="143"/>
    </row>
    <row r="55" spans="1:8" s="49" customFormat="1" ht="18" customHeight="1">
      <c r="A55" s="48"/>
      <c r="B55" s="193" t="s">
        <v>169</v>
      </c>
      <c r="C55" s="144"/>
      <c r="D55" s="144"/>
      <c r="E55" s="145"/>
      <c r="F55" s="145"/>
      <c r="G55" s="145"/>
      <c r="H55" s="146"/>
    </row>
    <row r="56" spans="2:8" ht="12.75">
      <c r="B56" s="193"/>
      <c r="C56" s="145"/>
      <c r="D56" s="145"/>
      <c r="E56" s="145"/>
      <c r="F56" s="145"/>
      <c r="G56" s="145"/>
      <c r="H56" s="146"/>
    </row>
    <row r="57" spans="2:8" ht="18" customHeight="1">
      <c r="B57" s="193" t="s">
        <v>256</v>
      </c>
      <c r="C57" s="144"/>
      <c r="D57" s="144"/>
      <c r="E57" s="145"/>
      <c r="F57" s="145"/>
      <c r="G57" s="145"/>
      <c r="H57" s="146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Endel</cp:lastModifiedBy>
  <cp:lastPrinted>2014-02-17T11:17:34Z</cp:lastPrinted>
  <dcterms:created xsi:type="dcterms:W3CDTF">2001-10-02T03:48:51Z</dcterms:created>
  <dcterms:modified xsi:type="dcterms:W3CDTF">2019-10-22T09:47:49Z</dcterms:modified>
  <cp:category/>
  <cp:version/>
  <cp:contentType/>
  <cp:contentStatus/>
</cp:coreProperties>
</file>