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võrdlev" sheetId="1" r:id="rId1"/>
    <sheet name="ea üld" sheetId="2" r:id="rId2"/>
    <sheet name="ea detail" sheetId="3" r:id="rId3"/>
    <sheet name="ea rahavoog" sheetId="4" r:id="rId4"/>
    <sheet name="teg üld" sheetId="5" r:id="rId5"/>
    <sheet name="teg detail" sheetId="6" r:id="rId6"/>
    <sheet name="teg rahavoog" sheetId="7" r:id="rId7"/>
  </sheets>
  <definedNames>
    <definedName name="Prindiala" localSheetId="2">'ea detail'!$A$1:$J$300</definedName>
    <definedName name="Prindiala" localSheetId="3">'ea rahavoog'!$A$1:$H$60</definedName>
    <definedName name="Prindiala" localSheetId="1">'ea üld'!$A$1:$H$65</definedName>
    <definedName name="Prindiala" localSheetId="5">'teg detail'!$A$1:$S$300</definedName>
    <definedName name="Prindiala" localSheetId="6">'teg rahavoog'!$A$1:$H$59</definedName>
    <definedName name="Prindiala" localSheetId="4">'teg üld'!$A$1:$H$65</definedName>
    <definedName name="Prindiala" localSheetId="0">'võrdlev'!$A$1:$H$65</definedName>
    <definedName name="Prinditiitlid" localSheetId="2">'ea detail'!$1:$6</definedName>
  </definedNames>
  <calcPr fullCalcOnLoad="1"/>
</workbook>
</file>

<file path=xl/sharedStrings.xml><?xml version="1.0" encoding="utf-8"?>
<sst xmlns="http://schemas.openxmlformats.org/spreadsheetml/2006/main" count="1150" uniqueCount="439">
  <si>
    <t>SOCIAL TAX</t>
  </si>
  <si>
    <t>FILMING EQUIPMENT</t>
  </si>
  <si>
    <t>FACILITY PACKAGES</t>
  </si>
  <si>
    <t>FILM/TAPE STOCK</t>
  </si>
  <si>
    <t>LABORATORY</t>
  </si>
  <si>
    <t>PICTURE/SOUND POST-PRODUCTION</t>
  </si>
  <si>
    <t>MUSIC</t>
  </si>
  <si>
    <t>GRAPHICS</t>
  </si>
  <si>
    <t>OTHER PRODUCTION COSTS</t>
  </si>
  <si>
    <t>ADVERTISING</t>
  </si>
  <si>
    <t>%</t>
  </si>
  <si>
    <t>TOTAL</t>
  </si>
  <si>
    <t>DIRECTOR</t>
  </si>
  <si>
    <t>COPYRIGHTS</t>
  </si>
  <si>
    <t>SCRIPT WRITER</t>
  </si>
  <si>
    <t>PRODUCER/DIRECTOR</t>
  </si>
  <si>
    <t>x</t>
  </si>
  <si>
    <t>OTHER</t>
  </si>
  <si>
    <t>TOTAL FOR PRODUCER/DIRECTOR</t>
  </si>
  <si>
    <t>FILM CREW</t>
  </si>
  <si>
    <t>S</t>
  </si>
  <si>
    <t>PRODUCTION ASSISTANT</t>
  </si>
  <si>
    <t>CAMERAMAN</t>
  </si>
  <si>
    <t>SOUND DIRECTOR</t>
  </si>
  <si>
    <t>PHOTOGRAPHER</t>
  </si>
  <si>
    <t>EDITOR</t>
  </si>
  <si>
    <t xml:space="preserve">TOTAL FOR FILM CREW </t>
  </si>
  <si>
    <t>(mark with X if social tax has to be paid)</t>
  </si>
  <si>
    <t>(for those who are market with X)</t>
  </si>
  <si>
    <t>TOTAL FOR SOCIAL TAX</t>
  </si>
  <si>
    <t>COSTS FOR LOCATION</t>
  </si>
  <si>
    <t>SPECIAL TECHNICS ON LOCATION</t>
  </si>
  <si>
    <t>PERMITS AND TAXES</t>
  </si>
  <si>
    <t>OTHER COSTS</t>
  </si>
  <si>
    <t>BetacamSX set</t>
  </si>
  <si>
    <t>ADDITIONAL EQUIPM.</t>
  </si>
  <si>
    <t xml:space="preserve"> Dedolight set</t>
  </si>
  <si>
    <t>akku light</t>
  </si>
  <si>
    <t>shot-gun microphone</t>
  </si>
  <si>
    <t>radio microphone</t>
  </si>
  <si>
    <t>DAT recorder with TC support</t>
  </si>
  <si>
    <t>COMMUNICATION TECH.</t>
  </si>
  <si>
    <t>TOTAL FOR FILMING EQUIPMENT</t>
  </si>
  <si>
    <t>CAMERA EQUIPMENT + CREW</t>
  </si>
  <si>
    <t>SOUND EQUIPMENT+CREW</t>
  </si>
  <si>
    <t>OTHERS</t>
  </si>
  <si>
    <t>TOTAL FOR PACKAGES</t>
  </si>
  <si>
    <t>FILM</t>
  </si>
  <si>
    <t xml:space="preserve">VIDEO TAPES </t>
  </si>
  <si>
    <t>BCT-30MA</t>
  </si>
  <si>
    <t>OTHER MATERIALS</t>
  </si>
  <si>
    <t>TOTAL FOR FILM/TAPE STOCK</t>
  </si>
  <si>
    <t>NEGATIVE DEVELOPING</t>
  </si>
  <si>
    <t>SPECIAL EFFECTS</t>
  </si>
  <si>
    <t>TOTAL FOR LABORATORY</t>
  </si>
  <si>
    <t>SOUND EFFECTS</t>
  </si>
  <si>
    <t>PROJECTION</t>
  </si>
  <si>
    <t xml:space="preserve">OTHER </t>
  </si>
  <si>
    <t>OFF-LINE EDITING</t>
  </si>
  <si>
    <t>AVID MCXPRESS</t>
  </si>
  <si>
    <t>AVID MC1000</t>
  </si>
  <si>
    <t>ON-LINE EDITING</t>
  </si>
  <si>
    <t>DUBBING/NARRATION</t>
  </si>
  <si>
    <t>3 languages (LAT, EST, ENG) x 8 hour.</t>
  </si>
  <si>
    <t>colour correction AVID MC1000</t>
  </si>
  <si>
    <t>AVID - Betacam SP</t>
  </si>
  <si>
    <t xml:space="preserve">OTHER EXPENCES </t>
  </si>
  <si>
    <t>Betacam SP - VHS copy</t>
  </si>
  <si>
    <t>TOTAL FOR PICTURE/SOUND POST-PRODUCTION</t>
  </si>
  <si>
    <t>COMPOSER</t>
  </si>
  <si>
    <t>including recording and rights</t>
  </si>
  <si>
    <t>PERFORMANCE / RECORDING</t>
  </si>
  <si>
    <t>MUSICIANS</t>
  </si>
  <si>
    <t>RENT OF THE STUDIO</t>
  </si>
  <si>
    <t>RENT OF THE MUSIC INSTRUMENTS</t>
  </si>
  <si>
    <t>special acustics</t>
  </si>
  <si>
    <t>RENT OF THE SPECIAL TECHNICS</t>
  </si>
  <si>
    <t>folley artist</t>
  </si>
  <si>
    <t>TOTAL FOR MUSIC</t>
  </si>
  <si>
    <t>TOTAL FOR GRAPHICS</t>
  </si>
  <si>
    <t>ARCHIVE MATERIALS</t>
  </si>
  <si>
    <t>PHOTOARCHIVE</t>
  </si>
  <si>
    <t>TOTAL FOR ARCHIVE MATERIALS</t>
  </si>
  <si>
    <t>TRANSPORT / TRAVEL</t>
  </si>
  <si>
    <t>RENT OF THE CAR</t>
  </si>
  <si>
    <t>FUEL</t>
  </si>
  <si>
    <t>TICKETS</t>
  </si>
  <si>
    <t>PARKING PLACE AND GARRAGE</t>
  </si>
  <si>
    <t>TOTAL FOR TRANSPORT / TRAVEL</t>
  </si>
  <si>
    <t>HOTEL / LIVING</t>
  </si>
  <si>
    <t>HOTEL FOR THE CREW</t>
  </si>
  <si>
    <t>PER DIEM</t>
  </si>
  <si>
    <t>TOTAL FOR HOTEL/LIVING</t>
  </si>
  <si>
    <t>TRANSLATION</t>
  </si>
  <si>
    <t>TC LISTS</t>
  </si>
  <si>
    <t>TOTAL FOR OTHER PRODUCTION COSTS</t>
  </si>
  <si>
    <t>INSURANCE / FINANCES / LEGAL</t>
  </si>
  <si>
    <t>HEALTH INSURANCE</t>
  </si>
  <si>
    <t>INSURANCE OF EQUIPMENT</t>
  </si>
  <si>
    <t>BANK SERVICES/ PER CENTS</t>
  </si>
  <si>
    <t>AUDITS</t>
  </si>
  <si>
    <t>LEGAL SERVICES</t>
  </si>
  <si>
    <t>TOTAL FOR INSURANCE/ FINANCES/ LEGAL</t>
  </si>
  <si>
    <t>ADVERTISINGS</t>
  </si>
  <si>
    <t>MATERIALS FOR THE PRESS</t>
  </si>
  <si>
    <t>PUBLIC RELATIONS</t>
  </si>
  <si>
    <t>PRESENTATIONS</t>
  </si>
  <si>
    <t>TOTAL FOR ADVERTISING</t>
  </si>
  <si>
    <t>ÕIGUSED</t>
  </si>
  <si>
    <t>TRÜKK JA PALJUNDUS</t>
  </si>
  <si>
    <t xml:space="preserve">PRODUCER </t>
  </si>
  <si>
    <t xml:space="preserve">COPRODUCER </t>
  </si>
  <si>
    <t>PRODUTSENT</t>
  </si>
  <si>
    <t>KAASPRODUTSENT</t>
  </si>
  <si>
    <t>MUUD</t>
  </si>
  <si>
    <t>PRODUTSENT/REZHISSÖÖR KOKKU</t>
  </si>
  <si>
    <t>(x märgitud ridadelt arvestatakse sots.maks)</t>
  </si>
  <si>
    <t>RAAMATUPIDAJA</t>
  </si>
  <si>
    <t>OPERAATORI ASSISTENT</t>
  </si>
  <si>
    <t>FOTOGRAAF</t>
  </si>
  <si>
    <t>MONTEERIJA</t>
  </si>
  <si>
    <t>(x märgitud summadelt)</t>
  </si>
  <si>
    <t>SOTSIAALMAKS KOKKU</t>
  </si>
  <si>
    <t>KOKKU</t>
  </si>
  <si>
    <t>VÕTTEPAIKADE ÜÜR</t>
  </si>
  <si>
    <t>LOAD/MAKSUD</t>
  </si>
  <si>
    <t>MUUD KULUD</t>
  </si>
  <si>
    <t>VÕTTETEHNIKA</t>
  </si>
  <si>
    <t>VALGUSTEHNIKA</t>
  </si>
  <si>
    <t>SIDETEHNIKA</t>
  </si>
  <si>
    <t>ERITEHNIKA</t>
  </si>
  <si>
    <t>VÕTTETEHNIKA KOKKU</t>
  </si>
  <si>
    <t>KAAMERAGRUPP</t>
  </si>
  <si>
    <t>HELIGRUPP</t>
  </si>
  <si>
    <t>VALGUSGRUPP</t>
  </si>
  <si>
    <t>JÄRELTÖÖTLUS</t>
  </si>
  <si>
    <t>ERIEFEKTID</t>
  </si>
  <si>
    <t>ESITAJAD</t>
  </si>
  <si>
    <t>INSTRUMENTIDE RENT</t>
  </si>
  <si>
    <t>MUUSIKA</t>
  </si>
  <si>
    <t>MUUSIKA KOKKU</t>
  </si>
  <si>
    <t>GRAAFIKA KOKKU</t>
  </si>
  <si>
    <t>UURINGUD</t>
  </si>
  <si>
    <t>AUTORENT</t>
  </si>
  <si>
    <t>KÜTUS</t>
  </si>
  <si>
    <t>VIISAD JA KUTSED</t>
  </si>
  <si>
    <t>TRANSPORDI JA REISIKULUD KOKKU</t>
  </si>
  <si>
    <t>TEHNIKAKINDLUSTUS</t>
  </si>
  <si>
    <t>AUDIT</t>
  </si>
  <si>
    <t>TÕLKED</t>
  </si>
  <si>
    <t>ESITLUSED</t>
  </si>
  <si>
    <t>Unit/ühik</t>
  </si>
  <si>
    <t>Qty / kogus</t>
  </si>
  <si>
    <t>Cost/ hind</t>
  </si>
  <si>
    <t>Amount/ summa</t>
  </si>
  <si>
    <t>Unit/ ühik</t>
  </si>
  <si>
    <t>JÄRELTÖÖTLUS KOKKU</t>
  </si>
  <si>
    <t>TOITLUSTAMINE</t>
  </si>
  <si>
    <t>DETAILED</t>
  </si>
  <si>
    <t>monitor</t>
  </si>
  <si>
    <t>VHS COPYS</t>
  </si>
  <si>
    <t>FILMI NIMI</t>
  </si>
  <si>
    <t>Esilinastus:</t>
  </si>
  <si>
    <t>Produtsent:</t>
  </si>
  <si>
    <t>Rezhissöör:</t>
  </si>
  <si>
    <t>Arendusperiood:</t>
  </si>
  <si>
    <t>Eelarve koostaja:</t>
  </si>
  <si>
    <t>Kulugrupp</t>
  </si>
  <si>
    <t>ETTENÄGEMATUD KULUD</t>
  </si>
  <si>
    <t>EELARVELISED KULUD KOKKU</t>
  </si>
  <si>
    <t>KULUEELARVE</t>
  </si>
  <si>
    <t>Kuupäev:</t>
  </si>
  <si>
    <t>Filmi nimi</t>
  </si>
  <si>
    <t>TULUD</t>
  </si>
  <si>
    <t>KULUD KOKKU</t>
  </si>
  <si>
    <t>Arendus</t>
  </si>
  <si>
    <t>periood</t>
  </si>
  <si>
    <t>Produtsent</t>
  </si>
  <si>
    <t>Eestis</t>
  </si>
  <si>
    <t>välis</t>
  </si>
  <si>
    <t>CONTINGENCY</t>
  </si>
  <si>
    <t>TOTAL TOTAL</t>
  </si>
  <si>
    <t>Nr</t>
  </si>
  <si>
    <t>Kulud</t>
  </si>
  <si>
    <t>Filmitootmisettevõte:</t>
  </si>
  <si>
    <t>Koostamise kuupäev:</t>
  </si>
  <si>
    <t>FILMIGRUPP</t>
  </si>
  <si>
    <t>SOTSIAALMAKS</t>
  </si>
  <si>
    <t>VÕTTEPAIKADE KULU</t>
  </si>
  <si>
    <t>TEHNILISTE TEENUSTE PAKETID</t>
  </si>
  <si>
    <t>MATERJAL</t>
  </si>
  <si>
    <t>LABOR</t>
  </si>
  <si>
    <t>ARHIIVIMATERJAL</t>
  </si>
  <si>
    <t>MUU TOOTMISKULU</t>
  </si>
  <si>
    <t>TURUNDUSKULU</t>
  </si>
  <si>
    <t>Finantseerijad</t>
  </si>
  <si>
    <t>KULTUURKAPITAL</t>
  </si>
  <si>
    <t>FILMITOOTMISETTEVÕTTE OMAPANUS</t>
  </si>
  <si>
    <t>EXECUTIVE PRODUCER</t>
  </si>
  <si>
    <t>TEGEVPRODUTSENT</t>
  </si>
  <si>
    <t xml:space="preserve">PRODUCTION MANAGER </t>
  </si>
  <si>
    <t xml:space="preserve"> TOOTMISJUHT</t>
  </si>
  <si>
    <t>BOOM OPERATOR</t>
  </si>
  <si>
    <t>TECHNICAL STAFF</t>
  </si>
  <si>
    <t>GAFFER</t>
  </si>
  <si>
    <t>VALGUSMEISTER</t>
  </si>
  <si>
    <t>FILMIGRUPP KOKKU</t>
  </si>
  <si>
    <t>LOCATION EXPENCES</t>
  </si>
  <si>
    <t>SPECIAL SERVICES/ SECURITY</t>
  </si>
  <si>
    <t>ERITEENUSED/ VALVE</t>
  </si>
  <si>
    <t>TOTAL FOR LOCATION EXPENCES</t>
  </si>
  <si>
    <t xml:space="preserve">CAMERA EQUIOPM. / TRIPOD </t>
  </si>
  <si>
    <t>LIGHTING EQUIPM.</t>
  </si>
  <si>
    <t>SOUND EQUIPM.</t>
  </si>
  <si>
    <t>SPECIAL EQUIPM.</t>
  </si>
  <si>
    <t>TEHNILISTE TEENUSTE PAKETID KOKKU</t>
  </si>
  <si>
    <t>CUTTING ROOM/ FACILITIES</t>
  </si>
  <si>
    <t>SOUND SYNCHRONISATION</t>
  </si>
  <si>
    <t>LÄBIVAATUSSAAL</t>
  </si>
  <si>
    <t>DOLBY LICENCE</t>
  </si>
  <si>
    <t>DOLBY LITSENTS</t>
  </si>
  <si>
    <t>VÕTTEPAIKADE KULU KOKKU</t>
  </si>
  <si>
    <t>FILMILINT</t>
  </si>
  <si>
    <t>MATRJAL KOKKU</t>
  </si>
  <si>
    <t>MUU MATERJAL</t>
  </si>
  <si>
    <t>LABOR KOKKU</t>
  </si>
  <si>
    <t>ARHIIVIMATERJAL KOKKU</t>
  </si>
  <si>
    <t>JURIIDILINE TEENUS</t>
  </si>
  <si>
    <t>PANGA TEENUSTASU/ FINANTSKULU</t>
  </si>
  <si>
    <t>SUBTIITRID</t>
  </si>
  <si>
    <t>TIITRID</t>
  </si>
  <si>
    <t>TURUNDUSKULU KOKKU</t>
  </si>
  <si>
    <t>SELGITUS</t>
  </si>
  <si>
    <t>KINDLUSTUS/ FINANTS/ ÕIGUS KOKKU</t>
  </si>
  <si>
    <t>MUU TOOTMISKULU KOKKU</t>
  </si>
  <si>
    <t>Eelarve</t>
  </si>
  <si>
    <t>Tegelik</t>
  </si>
  <si>
    <t>Rahavoogude ajakava</t>
  </si>
  <si>
    <t>NARRATION SCRIPT</t>
  </si>
  <si>
    <t>PRINTING AND COPIES</t>
  </si>
  <si>
    <t>SCRIPT/ RIGHTS</t>
  </si>
  <si>
    <t>TOTAL FOR SCRIPT/ RIGHTS</t>
  </si>
  <si>
    <t>KÄSIKIRI/ ÕIGUS KOKKU</t>
  </si>
  <si>
    <t>TOOTMISASSISTENT</t>
  </si>
  <si>
    <t>BOOK- KEEPER</t>
  </si>
  <si>
    <t>ASSISTANT DIRECTOR</t>
  </si>
  <si>
    <t>CINEMATOGRAPHER</t>
  </si>
  <si>
    <t>CHAPTER Nr.1</t>
  </si>
  <si>
    <t>Steadycam</t>
  </si>
  <si>
    <t>COMPUTER TOOLS  (DISC, CD,ZIPdr.  etc...)</t>
  </si>
  <si>
    <t>SOUND COPYING</t>
  </si>
  <si>
    <t>SOUND DESIGN</t>
  </si>
  <si>
    <t>SALVESTUS</t>
  </si>
  <si>
    <t>SUBTITLES</t>
  </si>
  <si>
    <t xml:space="preserve">RESEARCH         </t>
  </si>
  <si>
    <t xml:space="preserve">TRANSPORTATION   </t>
  </si>
  <si>
    <t>SUHTEKORRALDUS</t>
  </si>
  <si>
    <t>KULUGRUPP</t>
  </si>
  <si>
    <t>COSTS</t>
  </si>
  <si>
    <r>
      <t xml:space="preserve">(mark with </t>
    </r>
    <r>
      <rPr>
        <b/>
        <sz val="7"/>
        <rFont val="Arial"/>
        <family val="2"/>
      </rPr>
      <t>X</t>
    </r>
    <r>
      <rPr>
        <sz val="7"/>
        <rFont val="Arial"/>
        <family val="2"/>
      </rPr>
      <t xml:space="preserve"> if social tax has to be paid)</t>
    </r>
  </si>
  <si>
    <t>kontroll</t>
  </si>
  <si>
    <t>RAHAVOOG (jooksev)</t>
  </si>
  <si>
    <t>RAHAVOOG (akumuleerunud)</t>
  </si>
  <si>
    <t>KASUM/KAHJUM</t>
  </si>
  <si>
    <t>KÄSIKIRI / ÕIGUSED</t>
  </si>
  <si>
    <t>PRODUTSENT / REZHISSÖÖR</t>
  </si>
  <si>
    <t>TIITRID / GRAAFIKA</t>
  </si>
  <si>
    <t>REISIKULU / MAJUTUS / PÄEVARAHA</t>
  </si>
  <si>
    <t>KOKKU REISIKULU / MAJUTUS / PÄEVARAHAD</t>
  </si>
  <si>
    <t>TRANSPORDIKULUD KOKKU</t>
  </si>
  <si>
    <t>TRANSPORDIKULUD</t>
  </si>
  <si>
    <t>TRAVEL / HOTEL / LIVING</t>
  </si>
  <si>
    <t>TRANSPORT</t>
  </si>
  <si>
    <t>Raamatupidaja</t>
  </si>
  <si>
    <t>VALGUSTAJA</t>
  </si>
  <si>
    <t>DUBLEERIMINE / DIKTOR</t>
  </si>
  <si>
    <t>Filmitootja aadress:</t>
  </si>
  <si>
    <t>Telefon,  e-mail:</t>
  </si>
  <si>
    <t>TULUD KOKKU</t>
  </si>
  <si>
    <t>Kontroll:</t>
  </si>
  <si>
    <t xml:space="preserve">Operaator: </t>
  </si>
  <si>
    <t>aruande kp</t>
  </si>
  <si>
    <t>Tegelikud rahavood</t>
  </si>
  <si>
    <t>TEGELIKUD KULUD KOKKU</t>
  </si>
  <si>
    <t>Hälbe</t>
  </si>
  <si>
    <t>EELARVE KULUGRUPP</t>
  </si>
  <si>
    <t>STSENAARIUM</t>
  </si>
  <si>
    <t>KONSULTANDID</t>
  </si>
  <si>
    <t>MÄNGUFILMI DETAILNE EELARVE</t>
  </si>
  <si>
    <t>MÄNGUFILMI EELARVE</t>
  </si>
  <si>
    <t>MÄNGUFILMI KULUDE VÕRDLUS EELARVEGA</t>
  </si>
  <si>
    <t>MÄNGUFILMI KULUARUANNE</t>
  </si>
  <si>
    <t>MÄNGUFILMI DETAILNE KULUARUANNE</t>
  </si>
  <si>
    <t>NÄITLEJAD / CASTING</t>
  </si>
  <si>
    <t>PEAOSATÄITJAD</t>
  </si>
  <si>
    <t>KÕRVALOSATÄITJAD</t>
  </si>
  <si>
    <t>DUBLANDID, KASKADÖÖRID</t>
  </si>
  <si>
    <t>PROOVISAALI RENT</t>
  </si>
  <si>
    <t>TAUSTANÄITLEJAD (MASS)</t>
  </si>
  <si>
    <t>NÄITLEJAD / CASTING KOKKU</t>
  </si>
  <si>
    <t>TOOTMISSEKRETÄR</t>
  </si>
  <si>
    <t>ELEKTRIK-GENERAATORIJUHT</t>
  </si>
  <si>
    <t>GRIP</t>
  </si>
  <si>
    <t>GRIPI ASSISTENT</t>
  </si>
  <si>
    <t>REKVISIITOR</t>
  </si>
  <si>
    <t>REKVISIITORI ASSISTENT</t>
  </si>
  <si>
    <t>KOSTÜÜMIKUNSTNIK</t>
  </si>
  <si>
    <t>KOSTÜÜMIKUNSTNIKU ASSISTENT</t>
  </si>
  <si>
    <t>ERIEFEKTIDE MEISTER</t>
  </si>
  <si>
    <t>ERIEFEKTIDE ASSISTENT</t>
  </si>
  <si>
    <t>FILMIKUNSTNIK</t>
  </si>
  <si>
    <t>FILMIKUNSTNIKU ASSISTENT</t>
  </si>
  <si>
    <t>JUMESTUSKUNSTNIK</t>
  </si>
  <si>
    <t>JUMESTUSKUNSTNIKU ASSISTENT</t>
  </si>
  <si>
    <t>TOITLUSTAJA</t>
  </si>
  <si>
    <t>MUU TEHNILINE KOOSSEIS</t>
  </si>
  <si>
    <t>OPERAATOR (DoP)</t>
  </si>
  <si>
    <t>TÕLKETÖÖD</t>
  </si>
  <si>
    <t>VÕTTEPAIKADE KOORDINAATOR</t>
  </si>
  <si>
    <t>VÕTTEPAIKADE KOORDINAATORI ASSIST.</t>
  </si>
  <si>
    <t>KÄSKJALG</t>
  </si>
  <si>
    <t>AUTOJUHID</t>
  </si>
  <si>
    <t>MAKSUSTATAVAD SUMMAD PTK 1 - 4</t>
  </si>
  <si>
    <t>LAVASTUSKULUD</t>
  </si>
  <si>
    <t>REKVISIITIDE VALMISTAMINE/ OST/ RENT</t>
  </si>
  <si>
    <t>DEKORATSIOONIDE VALMISTAMINE/ RENT</t>
  </si>
  <si>
    <t>KOSTÜÜMIDE VALMISTAMINE/ OST/ RENT</t>
  </si>
  <si>
    <t>JUMESTUSVAHENDID</t>
  </si>
  <si>
    <t>VÕTTEPAIKADE (PAVILJONI) EHITUS</t>
  </si>
  <si>
    <t>ERIEFEKTIDE VAHENDID</t>
  </si>
  <si>
    <t>LAVASTUSKULUD KOKKU</t>
  </si>
  <si>
    <t>KAADRISOLEV TEHNIKA</t>
  </si>
  <si>
    <t>GRIPITEHNIKA</t>
  </si>
  <si>
    <t>VALGUSTARVIKUD: FILTIRD JMS</t>
  </si>
  <si>
    <t>GENERAATOR</t>
  </si>
  <si>
    <t>KEEMILINE PUHASTUS</t>
  </si>
  <si>
    <t>SCRIPT-CONTINUITY - KLAPP</t>
  </si>
  <si>
    <t>MAKING OF OPERAATOR</t>
  </si>
  <si>
    <t>KINDLUSTUS</t>
  </si>
  <si>
    <t>KINDLUSTUS KOKKU</t>
  </si>
  <si>
    <t>AUDIT KOKKU</t>
  </si>
  <si>
    <t>FINANTS / ÕIGUS</t>
  </si>
  <si>
    <t>FINANTS/ ÕIGUS KOKKU</t>
  </si>
  <si>
    <t>TOOTMISTASU</t>
  </si>
  <si>
    <t>Aruande koostaja:</t>
  </si>
  <si>
    <t>EUR</t>
  </si>
  <si>
    <t>kokku €</t>
  </si>
  <si>
    <t>Summa €</t>
  </si>
  <si>
    <t>summa €</t>
  </si>
  <si>
    <t>ÜLDKULUD</t>
  </si>
  <si>
    <t>REžISSÖÖRI I ASSISTENT</t>
  </si>
  <si>
    <t>REžISSÖÖRI II ASSISTENT</t>
  </si>
  <si>
    <t xml:space="preserve">Ettenägematudkulud kuni 5% </t>
  </si>
  <si>
    <t>EESTI FILMI INSTITUUT</t>
  </si>
  <si>
    <t>FILMIGA SEOTUD LABORITÖÖD</t>
  </si>
  <si>
    <t>Tootm etap</t>
  </si>
  <si>
    <t>CASTING, AGENTUURITASUD</t>
  </si>
  <si>
    <t>daatum</t>
  </si>
  <si>
    <t>STSENAARIUMI TOIMETAJA</t>
  </si>
  <si>
    <t>TURUNDUSMATERJALID</t>
  </si>
  <si>
    <t>PRODUTSENT / REŽISSÖÖR</t>
  </si>
  <si>
    <t>PROOVITEHNIKA RENT</t>
  </si>
  <si>
    <t>OPERAATORI 1.ASSISTENT</t>
  </si>
  <si>
    <t>OPERAATORI 2.ASSISTENT</t>
  </si>
  <si>
    <t>HELIOPERAATOR</t>
  </si>
  <si>
    <t>POOMIMEES</t>
  </si>
  <si>
    <t>PUUSEPP/ EHITAJA</t>
  </si>
  <si>
    <t>KOSTÜMEERIJA</t>
  </si>
  <si>
    <t>LISA KAAMERATEHNIKA</t>
  </si>
  <si>
    <t>VALGUSKRAANAD</t>
  </si>
  <si>
    <t>HELITEHNIKA KOMPLEKT</t>
  </si>
  <si>
    <t>GRIPIGRUPP</t>
  </si>
  <si>
    <t>VÕTTETEHNILISTE TEENUSTE PAKETID</t>
  </si>
  <si>
    <t>VÕTTETEHNILISTE TEENUSTE PAKETID KOKKU</t>
  </si>
  <si>
    <t>KÕVAKETTAD</t>
  </si>
  <si>
    <t>MATERJAL KOKKU</t>
  </si>
  <si>
    <t>VÄRVIMÄÄRAMINE</t>
  </si>
  <si>
    <t>KOKKUSALVESTUS</t>
  </si>
  <si>
    <t>HELIMONTAAŽ</t>
  </si>
  <si>
    <t>DCP MASTER</t>
  </si>
  <si>
    <t>PROOVIRUUM</t>
  </si>
  <si>
    <t>KASUTATUD MUUSIKA AUTORITASU</t>
  </si>
  <si>
    <t>ORIGINAALMUUSIKA HELILOOJA (töö)</t>
  </si>
  <si>
    <t>ORIGINAALMUUSIKA HELILOOJA (õigused)</t>
  </si>
  <si>
    <t>KASUTATUD MUUSIKA ESITAJATASU</t>
  </si>
  <si>
    <t>KASUTATUD MUUSIKA FONOGRAMMITASU</t>
  </si>
  <si>
    <t>TIITRID / GRAAFIKA KOKKU</t>
  </si>
  <si>
    <t>ARHIIVI KASUTUSLITSENTS</t>
  </si>
  <si>
    <t>GENERAATORI KÜTUS</t>
  </si>
  <si>
    <t>REISIKULUD EESTIS</t>
  </si>
  <si>
    <t>MAJUTUS EESTIS</t>
  </si>
  <si>
    <t>DIALOOGILEHT</t>
  </si>
  <si>
    <t>TC SUBTIITRITE TOIMETAMINE</t>
  </si>
  <si>
    <t>ARENDUSPILOODI TEGEMINE</t>
  </si>
  <si>
    <t>TURUNDUSMATERJALIDE TÕLKED</t>
  </si>
  <si>
    <t>TREILERITE TEGEMINE</t>
  </si>
  <si>
    <t>DVD, BLURAY ESITLUSKOOPIAD</t>
  </si>
  <si>
    <t>Tootmisperiood:</t>
  </si>
  <si>
    <t>S.h. Võtteperiood:</t>
  </si>
  <si>
    <t>Võttepäevade arv:</t>
  </si>
  <si>
    <t>Järeltootmisperiood:</t>
  </si>
  <si>
    <t>MUUD EESTI FONDID</t>
  </si>
  <si>
    <t>EESTI TELEKANAL</t>
  </si>
  <si>
    <t>MUUD EESTI TOETUSED</t>
  </si>
  <si>
    <t>TEISTE RIIKIDE FONDID</t>
  </si>
  <si>
    <t>TEISTE RIIKIDE TELEKANALID</t>
  </si>
  <si>
    <t>MUUD TEISTE RIIKIDE TOETUSED</t>
  </si>
  <si>
    <t>MEDIA</t>
  </si>
  <si>
    <t>EURIMAGES</t>
  </si>
  <si>
    <t>Filmi pikkus:</t>
  </si>
  <si>
    <t>RAVI / ÕNNETUSJUHTUMI KINDLUSTUS</t>
  </si>
  <si>
    <t>FINANTS / ÕIGUS KOKKU</t>
  </si>
  <si>
    <t>TEGELIKUD KULUD</t>
  </si>
  <si>
    <t>KULUEELARVE - TEGELIK TULEMUS</t>
  </si>
  <si>
    <t>TEGELIKUD TULUD KOKKU</t>
  </si>
  <si>
    <t>EELARVELISED TULUD KOKKU</t>
  </si>
  <si>
    <t xml:space="preserve"> KULUD KOKKU</t>
  </si>
  <si>
    <t>Hälbe %</t>
  </si>
  <si>
    <t>Hälbe%</t>
  </si>
  <si>
    <t>EELARVELISED/TEGELIKUD KULUD KOKKU</t>
  </si>
  <si>
    <t xml:space="preserve">      </t>
  </si>
  <si>
    <t>Hälve €</t>
  </si>
  <si>
    <t>Tootmistasu kuni 5% eelarvemahust</t>
  </si>
  <si>
    <t>Üldkulud kuni 7% otsekuludest</t>
  </si>
  <si>
    <t>TARVIKUD (DISKID, PATAREID  jne)</t>
  </si>
  <si>
    <t>REISIKULUD VÄLISMAALE</t>
  </si>
  <si>
    <t>MUUD REISIKULUD VÄLISMAALE</t>
  </si>
  <si>
    <t>MAJUTUS VÄLISMAALE</t>
  </si>
  <si>
    <t>PÄEVARAHA VÄLISMAALE</t>
  </si>
  <si>
    <t>MAKSUSTATAVAD SUMMAD PTK 6 - 22</t>
  </si>
  <si>
    <t>REŽISSÖÖR (töö)</t>
  </si>
  <si>
    <t>REŽISSÖÖR (õigused)</t>
  </si>
  <si>
    <t>KAAMERA KOMPLEKT</t>
  </si>
  <si>
    <t>HELIREŽISSÖÖR</t>
  </si>
  <si>
    <t>HELIREŽISSÖÖRI ASSISTENT</t>
  </si>
  <si>
    <t>MONTAAŽIRUUMI / -SEADMED RENT</t>
  </si>
  <si>
    <t>OFF-LINE MONTAAŽ</t>
  </si>
  <si>
    <t>ON-LINE MONTAAŽ</t>
  </si>
  <si>
    <t>TAKSO, PARKIMINE JA GARAŽEERIMINE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</si>
</sst>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.00_);[Red]\(&quot;$&quot;#,##0.00\)"/>
    <numFmt numFmtId="173" formatCode="#,##0.00\ _L_s"/>
    <numFmt numFmtId="174" formatCode="0.0"/>
    <numFmt numFmtId="175" formatCode="0.00;[Red]0.00"/>
    <numFmt numFmtId="176" formatCode="0\ %"/>
    <numFmt numFmtId="177" formatCode="#,##0.000_);[Red]\(#,##0.000\)"/>
    <numFmt numFmtId="178" formatCode="\-#,##0\ _k_r;[Red]#,##0\ _k_r"/>
    <numFmt numFmtId="179" formatCode="#,##0.0"/>
    <numFmt numFmtId="180" formatCode="#,##0.000"/>
    <numFmt numFmtId="181" formatCode="#,##0.0000"/>
    <numFmt numFmtId="182" formatCode="0.0\ %"/>
    <numFmt numFmtId="183" formatCode="0.0%"/>
    <numFmt numFmtId="184" formatCode="[$-425]d\.\ mmmm\ yyyy&quot;. a.&quot;"/>
    <numFmt numFmtId="185" formatCode="dd\.mm\.yy;@"/>
    <numFmt numFmtId="186" formatCode="#,##0.0\ _k_r;[Red]\-#,##0.0\ _k_r"/>
    <numFmt numFmtId="187" formatCode="mmm/yyyy"/>
    <numFmt numFmtId="188" formatCode="#&quot; &quot;?/2"/>
    <numFmt numFmtId="189" formatCode="[$-425]d\.\ mmmm\ yyyy"/>
    <numFmt numFmtId="190" formatCode="d\.mm\.yyyy;@"/>
  </numFmts>
  <fonts count="60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color indexed="12"/>
      <name val="Times CE"/>
      <family val="0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4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3" borderId="3" applyNumberFormat="0" applyAlignment="0" applyProtection="0"/>
    <xf numFmtId="0" fontId="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0" fillId="24" borderId="5" applyNumberFormat="0" applyFont="0" applyAlignment="0" applyProtection="0"/>
    <xf numFmtId="0" fontId="51" fillId="25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0" borderId="9" applyNumberFormat="0" applyAlignment="0" applyProtection="0"/>
  </cellStyleXfs>
  <cellXfs count="516">
    <xf numFmtId="0" fontId="0" fillId="0" borderId="0" xfId="0" applyAlignment="1">
      <alignment/>
    </xf>
    <xf numFmtId="0" fontId="3" fillId="0" borderId="10" xfId="48" applyNumberFormat="1" applyFont="1" applyBorder="1" applyAlignment="1">
      <alignment horizontal="center"/>
      <protection/>
    </xf>
    <xf numFmtId="0" fontId="3" fillId="33" borderId="0" xfId="48" applyNumberFormat="1" applyFont="1" applyFill="1" applyBorder="1" applyAlignment="1">
      <alignment/>
      <protection/>
    </xf>
    <xf numFmtId="0" fontId="6" fillId="33" borderId="0" xfId="48" applyFont="1" applyFill="1" applyBorder="1" applyAlignment="1">
      <alignment horizontal="center"/>
      <protection/>
    </xf>
    <xf numFmtId="0" fontId="3" fillId="33" borderId="0" xfId="48" applyFont="1" applyFill="1" applyBorder="1" applyAlignment="1">
      <alignment/>
      <protection/>
    </xf>
    <xf numFmtId="0" fontId="3" fillId="33" borderId="0" xfId="48" applyFont="1" applyFill="1" applyBorder="1" applyAlignment="1">
      <alignment horizontal="right"/>
      <protection/>
    </xf>
    <xf numFmtId="0" fontId="3" fillId="33" borderId="0" xfId="48" applyNumberFormat="1" applyFont="1" applyFill="1" applyBorder="1" applyAlignment="1">
      <alignment horizontal="right"/>
      <protection/>
    </xf>
    <xf numFmtId="3" fontId="3" fillId="33" borderId="0" xfId="48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0" fontId="10" fillId="34" borderId="11" xfId="34" applyFont="1" applyFill="1" applyBorder="1" applyAlignment="1">
      <alignment horizontal="right"/>
    </xf>
    <xf numFmtId="177" fontId="6" fillId="0" borderId="11" xfId="34" applyNumberFormat="1" applyFont="1" applyBorder="1" applyAlignment="1" applyProtection="1">
      <alignment horizontal="right"/>
      <protection/>
    </xf>
    <xf numFmtId="0" fontId="11" fillId="0" borderId="0" xfId="48" applyFont="1" applyAlignment="1" applyProtection="1">
      <alignment horizontal="centerContinuous"/>
      <protection/>
    </xf>
    <xf numFmtId="0" fontId="11" fillId="0" borderId="0" xfId="48" applyFont="1" applyAlignment="1" applyProtection="1">
      <alignment horizontal="center"/>
      <protection/>
    </xf>
    <xf numFmtId="0" fontId="3" fillId="0" borderId="12" xfId="48" applyNumberFormat="1" applyFont="1" applyBorder="1" applyAlignment="1">
      <alignment horizontal="center"/>
      <protection/>
    </xf>
    <xf numFmtId="0" fontId="3" fillId="0" borderId="12" xfId="48" applyFont="1" applyBorder="1" applyAlignment="1">
      <alignment horizontal="center"/>
      <protection/>
    </xf>
    <xf numFmtId="3" fontId="3" fillId="0" borderId="13" xfId="48" applyNumberFormat="1" applyFont="1" applyBorder="1" applyAlignment="1">
      <alignment horizontal="center"/>
      <protection/>
    </xf>
    <xf numFmtId="0" fontId="3" fillId="0" borderId="14" xfId="48" applyFont="1" applyBorder="1" applyAlignment="1">
      <alignment horizontal="center"/>
      <protection/>
    </xf>
    <xf numFmtId="0" fontId="1" fillId="0" borderId="0" xfId="48" applyNumberFormat="1" applyFont="1" applyBorder="1" applyAlignment="1">
      <alignment horizontal="left"/>
      <protection/>
    </xf>
    <xf numFmtId="0" fontId="1" fillId="0" borderId="0" xfId="48" applyFont="1" applyBorder="1" applyAlignment="1">
      <alignment horizontal="left"/>
      <protection/>
    </xf>
    <xf numFmtId="3" fontId="1" fillId="0" borderId="0" xfId="48" applyNumberFormat="1" applyFont="1" applyBorder="1" applyAlignment="1">
      <alignment horizontal="left"/>
      <protection/>
    </xf>
    <xf numFmtId="0" fontId="10" fillId="0" borderId="0" xfId="48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7" fillId="0" borderId="10" xfId="48" applyNumberFormat="1" applyFont="1" applyBorder="1" applyAlignment="1">
      <alignment horizontal="center"/>
      <protection/>
    </xf>
    <xf numFmtId="0" fontId="7" fillId="0" borderId="15" xfId="48" applyFont="1" applyBorder="1" applyAlignment="1">
      <alignment horizontal="center"/>
      <protection/>
    </xf>
    <xf numFmtId="0" fontId="7" fillId="33" borderId="0" xfId="48" applyNumberFormat="1" applyFont="1" applyFill="1" applyBorder="1" applyAlignment="1">
      <alignment/>
      <protection/>
    </xf>
    <xf numFmtId="0" fontId="7" fillId="33" borderId="0" xfId="48" applyNumberFormat="1" applyFont="1" applyFill="1" applyBorder="1" applyAlignment="1">
      <alignment horizontal="center"/>
      <protection/>
    </xf>
    <xf numFmtId="0" fontId="8" fillId="33" borderId="0" xfId="4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177" fontId="6" fillId="0" borderId="11" xfId="34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48" applyNumberFormat="1" applyFont="1" applyFill="1" applyBorder="1" applyAlignment="1">
      <alignment/>
      <protection/>
    </xf>
    <xf numFmtId="0" fontId="17" fillId="0" borderId="0" xfId="48" applyFont="1" applyAlignment="1" applyProtection="1">
      <alignment horizontal="centerContinuous"/>
      <protection/>
    </xf>
    <xf numFmtId="0" fontId="16" fillId="0" borderId="0" xfId="48" applyFont="1" applyAlignment="1">
      <alignment horizontal="right"/>
      <protection/>
    </xf>
    <xf numFmtId="0" fontId="16" fillId="0" borderId="0" xfId="0" applyFont="1" applyAlignment="1">
      <alignment/>
    </xf>
    <xf numFmtId="0" fontId="17" fillId="0" borderId="0" xfId="48" applyFont="1" applyAlignment="1" applyProtection="1">
      <alignment horizontal="left"/>
      <protection/>
    </xf>
    <xf numFmtId="3" fontId="3" fillId="0" borderId="16" xfId="48" applyNumberFormat="1" applyFont="1" applyBorder="1" applyAlignment="1">
      <alignment horizontal="right"/>
      <protection/>
    </xf>
    <xf numFmtId="3" fontId="3" fillId="33" borderId="0" xfId="35" applyNumberFormat="1" applyFont="1" applyFill="1" applyBorder="1" applyAlignment="1" applyProtection="1">
      <alignment horizontal="right"/>
      <protection/>
    </xf>
    <xf numFmtId="3" fontId="7" fillId="0" borderId="17" xfId="48" applyNumberFormat="1" applyFont="1" applyBorder="1" applyAlignment="1">
      <alignment horizontal="right"/>
      <protection/>
    </xf>
    <xf numFmtId="3" fontId="7" fillId="33" borderId="0" xfId="35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48" applyNumberFormat="1" applyFont="1" applyBorder="1" applyAlignment="1">
      <alignment horizontal="left"/>
      <protection/>
    </xf>
    <xf numFmtId="3" fontId="0" fillId="0" borderId="0" xfId="48" applyNumberFormat="1" applyFont="1" applyBorder="1" applyAlignment="1">
      <alignment horizontal="left"/>
      <protection/>
    </xf>
    <xf numFmtId="0" fontId="0" fillId="0" borderId="0" xfId="0" applyFont="1" applyBorder="1" applyAlignment="1">
      <alignment/>
    </xf>
    <xf numFmtId="0" fontId="3" fillId="33" borderId="0" xfId="48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8" fillId="0" borderId="0" xfId="48" applyNumberFormat="1" applyFont="1" applyBorder="1" applyAlignment="1">
      <alignment horizontal="left"/>
      <protection/>
    </xf>
    <xf numFmtId="0" fontId="18" fillId="0" borderId="0" xfId="48" applyNumberFormat="1" applyFont="1" applyBorder="1" applyAlignment="1">
      <alignment horizontal="right"/>
      <protection/>
    </xf>
    <xf numFmtId="0" fontId="11" fillId="0" borderId="0" xfId="48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1" fillId="0" borderId="0" xfId="48" applyFont="1" applyAlignment="1">
      <alignment horizontal="centerContinuous"/>
      <protection/>
    </xf>
    <xf numFmtId="0" fontId="1" fillId="0" borderId="0" xfId="48" applyFont="1" applyAlignment="1">
      <alignment horizontal="left"/>
      <protection/>
    </xf>
    <xf numFmtId="0" fontId="1" fillId="0" borderId="0" xfId="48" applyFont="1" applyAlignment="1">
      <alignment horizontal="right"/>
      <protection/>
    </xf>
    <xf numFmtId="1" fontId="20" fillId="34" borderId="11" xfId="34" applyNumberFormat="1" applyFont="1" applyFill="1" applyBorder="1" applyAlignment="1">
      <alignment horizontal="center"/>
    </xf>
    <xf numFmtId="40" fontId="20" fillId="34" borderId="11" xfId="34" applyFont="1" applyFill="1" applyBorder="1" applyAlignment="1">
      <alignment/>
    </xf>
    <xf numFmtId="40" fontId="20" fillId="34" borderId="11" xfId="34" applyFont="1" applyFill="1" applyBorder="1" applyAlignment="1">
      <alignment horizontal="right"/>
    </xf>
    <xf numFmtId="3" fontId="5" fillId="34" borderId="11" xfId="34" applyNumberFormat="1" applyFont="1" applyFill="1" applyBorder="1" applyAlignment="1">
      <alignment/>
    </xf>
    <xf numFmtId="40" fontId="5" fillId="34" borderId="11" xfId="34" applyFont="1" applyFill="1" applyBorder="1" applyAlignment="1">
      <alignment/>
    </xf>
    <xf numFmtId="2" fontId="5" fillId="34" borderId="11" xfId="34" applyNumberFormat="1" applyFont="1" applyFill="1" applyBorder="1" applyAlignment="1">
      <alignment horizontal="center"/>
    </xf>
    <xf numFmtId="3" fontId="5" fillId="34" borderId="11" xfId="34" applyNumberFormat="1" applyFont="1" applyFill="1" applyBorder="1" applyAlignment="1">
      <alignment horizontal="center"/>
    </xf>
    <xf numFmtId="40" fontId="5" fillId="34" borderId="11" xfId="34" applyFont="1" applyFill="1" applyBorder="1" applyAlignment="1">
      <alignment horizontal="center"/>
    </xf>
    <xf numFmtId="2" fontId="6" fillId="0" borderId="0" xfId="48" applyNumberFormat="1" applyFont="1" applyFill="1" applyBorder="1" applyAlignment="1">
      <alignment horizontal="right"/>
      <protection/>
    </xf>
    <xf numFmtId="17" fontId="5" fillId="34" borderId="11" xfId="34" applyNumberFormat="1" applyFont="1" applyFill="1" applyBorder="1" applyAlignment="1">
      <alignment horizontal="center"/>
    </xf>
    <xf numFmtId="1" fontId="0" fillId="0" borderId="11" xfId="34" applyNumberFormat="1" applyFont="1" applyBorder="1" applyAlignment="1">
      <alignment horizontal="center"/>
    </xf>
    <xf numFmtId="40" fontId="3" fillId="0" borderId="11" xfId="34" applyFont="1" applyBorder="1" applyAlignment="1">
      <alignment horizontal="right"/>
    </xf>
    <xf numFmtId="3" fontId="3" fillId="0" borderId="11" xfId="34" applyNumberFormat="1" applyFont="1" applyBorder="1" applyAlignment="1">
      <alignment horizontal="right"/>
    </xf>
    <xf numFmtId="40" fontId="3" fillId="0" borderId="11" xfId="34" applyFont="1" applyBorder="1" applyAlignment="1">
      <alignment/>
    </xf>
    <xf numFmtId="40" fontId="3" fillId="0" borderId="11" xfId="34" applyFont="1" applyBorder="1" applyAlignment="1">
      <alignment horizontal="center"/>
    </xf>
    <xf numFmtId="40" fontId="10" fillId="0" borderId="0" xfId="34" applyFont="1" applyAlignment="1">
      <alignment/>
    </xf>
    <xf numFmtId="0" fontId="0" fillId="0" borderId="11" xfId="0" applyFont="1" applyBorder="1" applyAlignment="1">
      <alignment/>
    </xf>
    <xf numFmtId="40" fontId="3" fillId="0" borderId="11" xfId="34" applyFont="1" applyBorder="1" applyAlignment="1" applyProtection="1">
      <alignment horizontal="left"/>
      <protection/>
    </xf>
    <xf numFmtId="40" fontId="3" fillId="0" borderId="11" xfId="34" applyFont="1" applyBorder="1" applyAlignment="1" applyProtection="1">
      <alignment horizontal="right"/>
      <protection/>
    </xf>
    <xf numFmtId="3" fontId="3" fillId="0" borderId="11" xfId="34" applyNumberFormat="1" applyFont="1" applyBorder="1" applyAlignment="1" applyProtection="1">
      <alignment horizontal="right"/>
      <protection/>
    </xf>
    <xf numFmtId="40" fontId="3" fillId="0" borderId="11" xfId="34" applyFont="1" applyBorder="1" applyAlignment="1">
      <alignment horizontal="left"/>
    </xf>
    <xf numFmtId="40" fontId="6" fillId="0" borderId="11" xfId="34" applyFont="1" applyBorder="1" applyAlignment="1">
      <alignment horizontal="left"/>
    </xf>
    <xf numFmtId="40" fontId="6" fillId="0" borderId="11" xfId="34" applyFont="1" applyBorder="1" applyAlignment="1">
      <alignment horizontal="right"/>
    </xf>
    <xf numFmtId="3" fontId="6" fillId="33" borderId="11" xfId="34" applyNumberFormat="1" applyFont="1" applyFill="1" applyBorder="1" applyAlignment="1">
      <alignment horizontal="right"/>
    </xf>
    <xf numFmtId="2" fontId="3" fillId="0" borderId="11" xfId="34" applyNumberFormat="1" applyFont="1" applyBorder="1" applyAlignment="1" applyProtection="1">
      <alignment horizontal="right"/>
      <protection/>
    </xf>
    <xf numFmtId="3" fontId="6" fillId="0" borderId="11" xfId="34" applyNumberFormat="1" applyFont="1" applyBorder="1" applyAlignment="1">
      <alignment horizontal="right"/>
    </xf>
    <xf numFmtId="40" fontId="7" fillId="0" borderId="11" xfId="34" applyFont="1" applyBorder="1" applyAlignment="1">
      <alignment horizontal="left"/>
    </xf>
    <xf numFmtId="40" fontId="3" fillId="0" borderId="11" xfId="34" applyFont="1" applyBorder="1" applyAlignment="1" applyProtection="1">
      <alignment/>
      <protection/>
    </xf>
    <xf numFmtId="40" fontId="3" fillId="0" borderId="11" xfId="34" applyFont="1" applyFill="1" applyBorder="1" applyAlignment="1" applyProtection="1">
      <alignment horizontal="left"/>
      <protection/>
    </xf>
    <xf numFmtId="1" fontId="0" fillId="0" borderId="11" xfId="34" applyNumberFormat="1" applyFont="1" applyFill="1" applyBorder="1" applyAlignment="1">
      <alignment horizontal="center"/>
    </xf>
    <xf numFmtId="3" fontId="3" fillId="0" borderId="11" xfId="34" applyNumberFormat="1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3" fontId="6" fillId="0" borderId="11" xfId="34" applyNumberFormat="1" applyFont="1" applyBorder="1" applyAlignment="1" applyProtection="1">
      <alignment horizontal="right"/>
      <protection/>
    </xf>
    <xf numFmtId="40" fontId="6" fillId="0" borderId="11" xfId="34" applyFont="1" applyBorder="1" applyAlignment="1" applyProtection="1">
      <alignment horizontal="left"/>
      <protection/>
    </xf>
    <xf numFmtId="40" fontId="6" fillId="0" borderId="11" xfId="34" applyFont="1" applyBorder="1" applyAlignment="1" applyProtection="1">
      <alignment horizontal="right"/>
      <protection/>
    </xf>
    <xf numFmtId="1" fontId="3" fillId="0" borderId="11" xfId="34" applyNumberFormat="1" applyFont="1" applyBorder="1" applyAlignment="1">
      <alignment horizontal="right"/>
    </xf>
    <xf numFmtId="1" fontId="3" fillId="0" borderId="11" xfId="34" applyNumberFormat="1" applyFont="1" applyBorder="1" applyAlignment="1" applyProtection="1">
      <alignment horizontal="right"/>
      <protection/>
    </xf>
    <xf numFmtId="1" fontId="3" fillId="0" borderId="11" xfId="34" applyNumberFormat="1" applyFont="1" applyBorder="1" applyAlignment="1" applyProtection="1">
      <alignment horizontal="left"/>
      <protection/>
    </xf>
    <xf numFmtId="1" fontId="0" fillId="0" borderId="11" xfId="34" applyNumberFormat="1" applyFont="1" applyBorder="1" applyAlignment="1" applyProtection="1">
      <alignment horizontal="center"/>
      <protection/>
    </xf>
    <xf numFmtId="40" fontId="3" fillId="0" borderId="11" xfId="34" applyFont="1" applyBorder="1" applyAlignment="1" applyProtection="1">
      <alignment/>
      <protection/>
    </xf>
    <xf numFmtId="177" fontId="3" fillId="0" borderId="11" xfId="34" applyNumberFormat="1" applyFont="1" applyBorder="1" applyAlignment="1" applyProtection="1">
      <alignment horizontal="left"/>
      <protection/>
    </xf>
    <xf numFmtId="177" fontId="3" fillId="0" borderId="11" xfId="34" applyNumberFormat="1" applyFont="1" applyBorder="1" applyAlignment="1" applyProtection="1">
      <alignment horizontal="right"/>
      <protection/>
    </xf>
    <xf numFmtId="177" fontId="3" fillId="0" borderId="11" xfId="34" applyNumberFormat="1" applyFont="1" applyFill="1" applyBorder="1" applyAlignment="1" applyProtection="1">
      <alignment horizontal="right"/>
      <protection/>
    </xf>
    <xf numFmtId="2" fontId="3" fillId="0" borderId="11" xfId="34" applyNumberFormat="1" applyFont="1" applyFill="1" applyBorder="1" applyAlignment="1" applyProtection="1">
      <alignment horizontal="right"/>
      <protection/>
    </xf>
    <xf numFmtId="1" fontId="0" fillId="0" borderId="18" xfId="34" applyNumberFormat="1" applyFont="1" applyBorder="1" applyAlignment="1">
      <alignment horizontal="center"/>
    </xf>
    <xf numFmtId="40" fontId="6" fillId="0" borderId="18" xfId="34" applyFont="1" applyBorder="1" applyAlignment="1">
      <alignment horizontal="left"/>
    </xf>
    <xf numFmtId="40" fontId="6" fillId="0" borderId="18" xfId="34" applyFont="1" applyBorder="1" applyAlignment="1">
      <alignment horizontal="right"/>
    </xf>
    <xf numFmtId="3" fontId="3" fillId="0" borderId="18" xfId="34" applyNumberFormat="1" applyFont="1" applyBorder="1" applyAlignment="1">
      <alignment horizontal="right"/>
    </xf>
    <xf numFmtId="40" fontId="3" fillId="0" borderId="18" xfId="34" applyFont="1" applyBorder="1" applyAlignment="1">
      <alignment/>
    </xf>
    <xf numFmtId="2" fontId="3" fillId="0" borderId="18" xfId="34" applyNumberFormat="1" applyFont="1" applyBorder="1" applyAlignment="1" applyProtection="1">
      <alignment horizontal="right"/>
      <protection/>
    </xf>
    <xf numFmtId="3" fontId="6" fillId="0" borderId="18" xfId="34" applyNumberFormat="1" applyFont="1" applyBorder="1" applyAlignment="1">
      <alignment horizontal="right"/>
    </xf>
    <xf numFmtId="40" fontId="6" fillId="0" borderId="0" xfId="34" applyFont="1" applyAlignment="1">
      <alignment/>
    </xf>
    <xf numFmtId="40" fontId="6" fillId="34" borderId="11" xfId="34" applyFont="1" applyFill="1" applyBorder="1" applyAlignment="1">
      <alignment/>
    </xf>
    <xf numFmtId="40" fontId="6" fillId="34" borderId="11" xfId="34" applyFont="1" applyFill="1" applyBorder="1" applyAlignment="1">
      <alignment horizontal="right"/>
    </xf>
    <xf numFmtId="40" fontId="6" fillId="0" borderId="0" xfId="34" applyFont="1" applyFill="1" applyAlignment="1">
      <alignment/>
    </xf>
    <xf numFmtId="40" fontId="3" fillId="33" borderId="11" xfId="34" applyFont="1" applyFill="1" applyBorder="1" applyAlignment="1">
      <alignment horizontal="center"/>
    </xf>
    <xf numFmtId="40" fontId="3" fillId="34" borderId="11" xfId="34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" fontId="0" fillId="0" borderId="0" xfId="34" applyNumberFormat="1" applyFont="1" applyBorder="1" applyAlignment="1">
      <alignment horizontal="center"/>
    </xf>
    <xf numFmtId="40" fontId="6" fillId="0" borderId="0" xfId="34" applyFont="1" applyBorder="1" applyAlignment="1">
      <alignment horizontal="left"/>
    </xf>
    <xf numFmtId="40" fontId="6" fillId="0" borderId="0" xfId="34" applyFont="1" applyBorder="1" applyAlignment="1">
      <alignment horizontal="right"/>
    </xf>
    <xf numFmtId="3" fontId="3" fillId="0" borderId="0" xfId="34" applyNumberFormat="1" applyFont="1" applyBorder="1" applyAlignment="1">
      <alignment horizontal="right"/>
    </xf>
    <xf numFmtId="40" fontId="3" fillId="0" borderId="0" xfId="34" applyFont="1" applyBorder="1" applyAlignment="1">
      <alignment/>
    </xf>
    <xf numFmtId="2" fontId="3" fillId="0" borderId="0" xfId="34" applyNumberFormat="1" applyFont="1" applyBorder="1" applyAlignment="1" applyProtection="1">
      <alignment horizontal="right"/>
      <protection/>
    </xf>
    <xf numFmtId="3" fontId="6" fillId="0" borderId="0" xfId="34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" fillId="0" borderId="0" xfId="48" applyFont="1" applyProtection="1">
      <alignment/>
      <protection locked="0"/>
    </xf>
    <xf numFmtId="0" fontId="1" fillId="0" borderId="19" xfId="48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/>
      <protection locked="0"/>
    </xf>
    <xf numFmtId="0" fontId="3" fillId="0" borderId="0" xfId="48" applyNumberFormat="1" applyFont="1" applyFill="1" applyBorder="1" applyAlignment="1" applyProtection="1">
      <alignment horizontal="right"/>
      <protection locked="0"/>
    </xf>
    <xf numFmtId="0" fontId="6" fillId="0" borderId="0" xfId="48" applyFont="1" applyFill="1" applyBorder="1" applyAlignment="1" applyProtection="1">
      <alignment horizontal="center"/>
      <protection locked="0"/>
    </xf>
    <xf numFmtId="0" fontId="6" fillId="0" borderId="0" xfId="48" applyFont="1" applyFill="1" applyBorder="1" applyAlignment="1" applyProtection="1">
      <alignment horizontal="right"/>
      <protection locked="0"/>
    </xf>
    <xf numFmtId="3" fontId="3" fillId="0" borderId="0" xfId="48" applyNumberFormat="1" applyFont="1" applyFill="1" applyBorder="1" applyAlignment="1" applyProtection="1">
      <alignment horizontal="right"/>
      <protection locked="0"/>
    </xf>
    <xf numFmtId="9" fontId="3" fillId="0" borderId="0" xfId="48" applyNumberFormat="1" applyFont="1" applyFill="1" applyBorder="1" applyAlignment="1" applyProtection="1">
      <alignment horizontal="right"/>
      <protection locked="0"/>
    </xf>
    <xf numFmtId="3" fontId="3" fillId="0" borderId="0" xfId="35" applyNumberFormat="1" applyFont="1" applyFill="1" applyBorder="1" applyAlignment="1" applyProtection="1">
      <alignment horizontal="right"/>
      <protection locked="0"/>
    </xf>
    <xf numFmtId="0" fontId="3" fillId="33" borderId="0" xfId="48" applyFont="1" applyFill="1" applyBorder="1" applyAlignment="1" applyProtection="1">
      <alignment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0" xfId="48" applyNumberFormat="1" applyFont="1" applyBorder="1" applyAlignment="1" applyProtection="1">
      <alignment horizontal="left"/>
      <protection locked="0"/>
    </xf>
    <xf numFmtId="0" fontId="7" fillId="0" borderId="0" xfId="48" applyNumberFormat="1" applyFont="1" applyFill="1" applyBorder="1" applyAlignment="1" applyProtection="1">
      <alignment horizontal="left"/>
      <protection locked="0"/>
    </xf>
    <xf numFmtId="0" fontId="8" fillId="0" borderId="0" xfId="48" applyFont="1" applyFill="1" applyBorder="1" applyAlignment="1" applyProtection="1">
      <alignment horizontal="center"/>
      <protection locked="0"/>
    </xf>
    <xf numFmtId="3" fontId="7" fillId="0" borderId="0" xfId="35" applyNumberFormat="1" applyFont="1" applyFill="1" applyBorder="1" applyAlignment="1" applyProtection="1">
      <alignment horizontal="right"/>
      <protection locked="0"/>
    </xf>
    <xf numFmtId="0" fontId="6" fillId="33" borderId="20" xfId="48" applyFont="1" applyFill="1" applyBorder="1" applyAlignment="1" applyProtection="1">
      <alignment horizontal="center"/>
      <protection locked="0"/>
    </xf>
    <xf numFmtId="0" fontId="6" fillId="33" borderId="0" xfId="48" applyFont="1" applyFill="1" applyBorder="1" applyAlignment="1" applyProtection="1">
      <alignment horizontal="center"/>
      <protection locked="0"/>
    </xf>
    <xf numFmtId="3" fontId="3" fillId="33" borderId="0" xfId="35" applyNumberFormat="1" applyFont="1" applyFill="1" applyBorder="1" applyAlignment="1" applyProtection="1">
      <alignment horizontal="right"/>
      <protection locked="0"/>
    </xf>
    <xf numFmtId="182" fontId="3" fillId="0" borderId="11" xfId="34" applyNumberFormat="1" applyFont="1" applyBorder="1" applyAlignment="1">
      <alignment horizontal="right"/>
    </xf>
    <xf numFmtId="0" fontId="0" fillId="0" borderId="10" xfId="48" applyNumberFormat="1" applyFont="1" applyBorder="1" applyAlignment="1" applyProtection="1">
      <alignment horizontal="center"/>
      <protection/>
    </xf>
    <xf numFmtId="40" fontId="0" fillId="0" borderId="12" xfId="48" applyNumberFormat="1" applyFont="1" applyBorder="1" applyAlignment="1" applyProtection="1">
      <alignment horizontal="left"/>
      <protection/>
    </xf>
    <xf numFmtId="0" fontId="0" fillId="0" borderId="12" xfId="48" applyFont="1" applyBorder="1" applyAlignment="1" applyProtection="1">
      <alignment horizontal="left"/>
      <protection/>
    </xf>
    <xf numFmtId="3" fontId="0" fillId="0" borderId="13" xfId="48" applyNumberFormat="1" applyFont="1" applyBorder="1" applyAlignment="1">
      <alignment horizontal="right"/>
      <protection/>
    </xf>
    <xf numFmtId="9" fontId="0" fillId="0" borderId="14" xfId="48" applyNumberFormat="1" applyFont="1" applyBorder="1" applyAlignment="1">
      <alignment horizontal="right"/>
      <protection/>
    </xf>
    <xf numFmtId="3" fontId="0" fillId="0" borderId="16" xfId="48" applyNumberFormat="1" applyFont="1" applyBorder="1" applyAlignment="1" applyProtection="1">
      <alignment horizontal="right"/>
      <protection/>
    </xf>
    <xf numFmtId="0" fontId="0" fillId="0" borderId="10" xfId="48" applyNumberFormat="1" applyFont="1" applyBorder="1" applyAlignment="1">
      <alignment horizontal="center"/>
      <protection/>
    </xf>
    <xf numFmtId="40" fontId="0" fillId="0" borderId="12" xfId="48" applyNumberFormat="1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12" xfId="48" applyNumberFormat="1" applyFont="1" applyBorder="1" applyAlignment="1">
      <alignment horizontal="right"/>
      <protection/>
    </xf>
    <xf numFmtId="0" fontId="20" fillId="0" borderId="12" xfId="48" applyFont="1" applyBorder="1" applyAlignment="1">
      <alignment horizontal="left"/>
      <protection/>
    </xf>
    <xf numFmtId="0" fontId="20" fillId="0" borderId="12" xfId="48" applyFont="1" applyBorder="1" applyAlignment="1">
      <alignment horizontal="right"/>
      <protection/>
    </xf>
    <xf numFmtId="3" fontId="0" fillId="0" borderId="13" xfId="48" applyNumberFormat="1" applyFont="1" applyBorder="1" applyAlignment="1" applyProtection="1">
      <alignment horizontal="right"/>
      <protection/>
    </xf>
    <xf numFmtId="0" fontId="0" fillId="0" borderId="12" xfId="48" applyFont="1" applyBorder="1" applyAlignment="1">
      <alignment horizontal="center"/>
      <protection/>
    </xf>
    <xf numFmtId="0" fontId="0" fillId="0" borderId="14" xfId="48" applyFont="1" applyBorder="1" applyAlignment="1">
      <alignment horizontal="right"/>
      <protection/>
    </xf>
    <xf numFmtId="3" fontId="0" fillId="0" borderId="16" xfId="48" applyNumberFormat="1" applyFont="1" applyBorder="1" applyAlignment="1">
      <alignment horizontal="right"/>
      <protection/>
    </xf>
    <xf numFmtId="0" fontId="0" fillId="33" borderId="21" xfId="48" applyNumberFormat="1" applyFont="1" applyFill="1" applyBorder="1" applyAlignment="1">
      <alignment/>
      <protection/>
    </xf>
    <xf numFmtId="0" fontId="0" fillId="0" borderId="0" xfId="0" applyFont="1" applyAlignment="1">
      <alignment/>
    </xf>
    <xf numFmtId="0" fontId="20" fillId="33" borderId="14" xfId="48" applyFont="1" applyFill="1" applyBorder="1" applyAlignment="1">
      <alignment horizontal="center"/>
      <protection/>
    </xf>
    <xf numFmtId="3" fontId="0" fillId="33" borderId="13" xfId="48" applyNumberFormat="1" applyFont="1" applyFill="1" applyBorder="1" applyAlignment="1" applyProtection="1">
      <alignment horizontal="right"/>
      <protection/>
    </xf>
    <xf numFmtId="0" fontId="20" fillId="33" borderId="12" xfId="48" applyFont="1" applyFill="1" applyBorder="1" applyAlignment="1">
      <alignment horizontal="center"/>
      <protection/>
    </xf>
    <xf numFmtId="0" fontId="0" fillId="33" borderId="0" xfId="48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20" fillId="33" borderId="0" xfId="48" applyFont="1" applyFill="1" applyBorder="1" applyAlignment="1" applyProtection="1">
      <alignment horizontal="center"/>
      <protection locked="0"/>
    </xf>
    <xf numFmtId="0" fontId="20" fillId="33" borderId="20" xfId="48" applyFont="1" applyFill="1" applyBorder="1" applyAlignment="1" applyProtection="1">
      <alignment horizontal="center"/>
      <protection locked="0"/>
    </xf>
    <xf numFmtId="3" fontId="0" fillId="33" borderId="0" xfId="48" applyNumberFormat="1" applyFont="1" applyFill="1" applyBorder="1" applyAlignment="1" applyProtection="1">
      <alignment horizontal="right"/>
      <protection locked="0"/>
    </xf>
    <xf numFmtId="0" fontId="0" fillId="0" borderId="12" xfId="48" applyNumberFormat="1" applyFont="1" applyBorder="1" applyAlignment="1">
      <alignment horizontal="center"/>
      <protection/>
    </xf>
    <xf numFmtId="0" fontId="0" fillId="0" borderId="14" xfId="48" applyFont="1" applyBorder="1" applyAlignment="1">
      <alignment horizontal="center"/>
      <protection/>
    </xf>
    <xf numFmtId="4" fontId="0" fillId="0" borderId="16" xfId="48" applyNumberFormat="1" applyFont="1" applyBorder="1" applyAlignment="1">
      <alignment horizontal="right"/>
      <protection/>
    </xf>
    <xf numFmtId="0" fontId="0" fillId="0" borderId="14" xfId="48" applyFont="1" applyBorder="1" applyAlignment="1">
      <alignment/>
      <protection/>
    </xf>
    <xf numFmtId="9" fontId="0" fillId="0" borderId="14" xfId="48" applyNumberFormat="1" applyFont="1" applyBorder="1" applyAlignment="1">
      <alignment/>
      <protection/>
    </xf>
    <xf numFmtId="0" fontId="0" fillId="33" borderId="14" xfId="48" applyFont="1" applyFill="1" applyBorder="1" applyAlignment="1">
      <alignment/>
      <protection/>
    </xf>
    <xf numFmtId="3" fontId="0" fillId="33" borderId="17" xfId="35" applyNumberFormat="1" applyFont="1" applyFill="1" applyBorder="1" applyAlignment="1" applyProtection="1">
      <alignment horizontal="right"/>
      <protection/>
    </xf>
    <xf numFmtId="0" fontId="0" fillId="0" borderId="15" xfId="48" applyFont="1" applyBorder="1" applyAlignment="1">
      <alignment horizontal="center"/>
      <protection/>
    </xf>
    <xf numFmtId="3" fontId="0" fillId="0" borderId="17" xfId="48" applyNumberFormat="1" applyFont="1" applyBorder="1" applyAlignment="1">
      <alignment horizontal="right"/>
      <protection/>
    </xf>
    <xf numFmtId="3" fontId="0" fillId="0" borderId="15" xfId="48" applyNumberFormat="1" applyFont="1" applyBorder="1" applyAlignment="1" applyProtection="1">
      <alignment horizontal="right"/>
      <protection/>
    </xf>
    <xf numFmtId="3" fontId="0" fillId="0" borderId="17" xfId="48" applyNumberFormat="1" applyFont="1" applyBorder="1" applyAlignment="1" applyProtection="1">
      <alignment horizontal="right"/>
      <protection/>
    </xf>
    <xf numFmtId="3" fontId="0" fillId="0" borderId="15" xfId="48" applyNumberFormat="1" applyFont="1" applyBorder="1" applyAlignment="1">
      <alignment horizontal="right"/>
      <protection/>
    </xf>
    <xf numFmtId="0" fontId="0" fillId="0" borderId="15" xfId="48" applyFont="1" applyBorder="1" applyAlignment="1" applyProtection="1">
      <alignment horizontal="right"/>
      <protection/>
    </xf>
    <xf numFmtId="0" fontId="0" fillId="0" borderId="15" xfId="48" applyFont="1" applyBorder="1" applyAlignment="1">
      <alignment horizontal="right"/>
      <protection/>
    </xf>
    <xf numFmtId="0" fontId="0" fillId="33" borderId="21" xfId="48" applyNumberFormat="1" applyFont="1" applyFill="1" applyBorder="1" applyAlignment="1" applyProtection="1">
      <alignment/>
      <protection locked="0"/>
    </xf>
    <xf numFmtId="0" fontId="0" fillId="0" borderId="0" xfId="48" applyNumberFormat="1" applyFont="1" applyFill="1" applyBorder="1" applyAlignment="1">
      <alignment horizontal="left"/>
      <protection/>
    </xf>
    <xf numFmtId="3" fontId="20" fillId="0" borderId="0" xfId="48" applyNumberFormat="1" applyFont="1" applyFill="1" applyBorder="1" applyAlignment="1">
      <alignment horizontal="center"/>
      <protection/>
    </xf>
    <xf numFmtId="3" fontId="0" fillId="0" borderId="0" xfId="35" applyNumberFormat="1" applyFont="1" applyFill="1" applyBorder="1" applyAlignment="1" applyProtection="1">
      <alignment horizontal="right"/>
      <protection/>
    </xf>
    <xf numFmtId="0" fontId="0" fillId="33" borderId="0" xfId="48" applyNumberFormat="1" applyFont="1" applyFill="1" applyBorder="1" applyAlignment="1" applyProtection="1">
      <alignment horizontal="right"/>
      <protection locked="0"/>
    </xf>
    <xf numFmtId="0" fontId="7" fillId="0" borderId="21" xfId="48" applyNumberFormat="1" applyFont="1" applyBorder="1" applyAlignment="1">
      <alignment horizontal="center"/>
      <protection/>
    </xf>
    <xf numFmtId="0" fontId="7" fillId="0" borderId="21" xfId="48" applyNumberFormat="1" applyFont="1" applyBorder="1" applyAlignment="1" applyProtection="1">
      <alignment horizontal="center"/>
      <protection/>
    </xf>
    <xf numFmtId="40" fontId="0" fillId="0" borderId="10" xfId="48" applyNumberFormat="1" applyFont="1" applyBorder="1" applyAlignment="1" applyProtection="1">
      <alignment horizontal="left"/>
      <protection/>
    </xf>
    <xf numFmtId="40" fontId="0" fillId="0" borderId="10" xfId="48" applyNumberFormat="1" applyFont="1" applyBorder="1" applyAlignment="1">
      <alignment horizontal="left"/>
      <protection/>
    </xf>
    <xf numFmtId="0" fontId="0" fillId="0" borderId="10" xfId="48" applyFont="1" applyBorder="1" applyAlignment="1" applyProtection="1">
      <alignment horizontal="left"/>
      <protection/>
    </xf>
    <xf numFmtId="0" fontId="0" fillId="0" borderId="10" xfId="48" applyNumberFormat="1" applyFont="1" applyBorder="1" applyAlignment="1">
      <alignment horizontal="left"/>
      <protection/>
    </xf>
    <xf numFmtId="0" fontId="0" fillId="0" borderId="10" xfId="48" applyNumberFormat="1" applyFont="1" applyBorder="1" applyAlignment="1">
      <alignment horizontal="right"/>
      <protection/>
    </xf>
    <xf numFmtId="0" fontId="0" fillId="0" borderId="22" xfId="48" applyNumberFormat="1" applyFont="1" applyFill="1" applyBorder="1" applyAlignment="1">
      <alignment horizontal="left"/>
      <protection/>
    </xf>
    <xf numFmtId="3" fontId="0" fillId="0" borderId="23" xfId="35" applyNumberFormat="1" applyFont="1" applyFill="1" applyBorder="1" applyAlignment="1" applyProtection="1">
      <alignment horizontal="right"/>
      <protection/>
    </xf>
    <xf numFmtId="4" fontId="0" fillId="0" borderId="17" xfId="48" applyNumberFormat="1" applyFont="1" applyBorder="1" applyAlignment="1">
      <alignment horizontal="right"/>
      <protection/>
    </xf>
    <xf numFmtId="3" fontId="0" fillId="0" borderId="17" xfId="48" applyNumberFormat="1" applyFont="1" applyBorder="1">
      <alignment/>
      <protection/>
    </xf>
    <xf numFmtId="0" fontId="3" fillId="0" borderId="11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" fontId="0" fillId="0" borderId="11" xfId="34" applyNumberFormat="1" applyFont="1" applyBorder="1" applyAlignment="1" applyProtection="1">
      <alignment horizontal="center"/>
      <protection locked="0"/>
    </xf>
    <xf numFmtId="40" fontId="3" fillId="0" borderId="11" xfId="34" applyFont="1" applyBorder="1" applyAlignment="1" applyProtection="1">
      <alignment horizontal="right"/>
      <protection locked="0"/>
    </xf>
    <xf numFmtId="3" fontId="3" fillId="0" borderId="11" xfId="34" applyNumberFormat="1" applyFont="1" applyBorder="1" applyAlignment="1" applyProtection="1">
      <alignment horizontal="right"/>
      <protection locked="0"/>
    </xf>
    <xf numFmtId="40" fontId="3" fillId="0" borderId="11" xfId="34" applyFont="1" applyBorder="1" applyAlignment="1" applyProtection="1">
      <alignment/>
      <protection locked="0"/>
    </xf>
    <xf numFmtId="40" fontId="3" fillId="0" borderId="11" xfId="34" applyFont="1" applyBorder="1" applyAlignment="1" applyProtection="1">
      <alignment horizontal="left"/>
      <protection locked="0"/>
    </xf>
    <xf numFmtId="40" fontId="6" fillId="0" borderId="0" xfId="34" applyFont="1" applyAlignment="1" applyProtection="1">
      <alignment/>
      <protection locked="0"/>
    </xf>
    <xf numFmtId="40" fontId="3" fillId="0" borderId="11" xfId="34" applyFont="1" applyBorder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40" fontId="3" fillId="0" borderId="11" xfId="34" applyFont="1" applyFill="1" applyBorder="1" applyAlignment="1" applyProtection="1">
      <alignment horizontal="left"/>
      <protection locked="0"/>
    </xf>
    <xf numFmtId="40" fontId="3" fillId="0" borderId="11" xfId="34" applyFont="1" applyFill="1" applyBorder="1" applyAlignment="1" applyProtection="1">
      <alignment horizontal="right"/>
      <protection locked="0"/>
    </xf>
    <xf numFmtId="40" fontId="3" fillId="33" borderId="11" xfId="34" applyFont="1" applyFill="1" applyBorder="1" applyAlignment="1" applyProtection="1">
      <alignment horizontal="center"/>
      <protection locked="0"/>
    </xf>
    <xf numFmtId="1" fontId="3" fillId="0" borderId="11" xfId="34" applyNumberFormat="1" applyFont="1" applyBorder="1" applyAlignment="1" applyProtection="1">
      <alignment horizontal="right"/>
      <protection locked="0"/>
    </xf>
    <xf numFmtId="1" fontId="3" fillId="0" borderId="11" xfId="34" applyNumberFormat="1" applyFont="1" applyFill="1" applyBorder="1" applyAlignment="1" applyProtection="1">
      <alignment horizontal="left"/>
      <protection locked="0"/>
    </xf>
    <xf numFmtId="1" fontId="3" fillId="0" borderId="11" xfId="34" applyNumberFormat="1" applyFont="1" applyBorder="1" applyAlignment="1" applyProtection="1">
      <alignment horizontal="left"/>
      <protection locked="0"/>
    </xf>
    <xf numFmtId="177" fontId="3" fillId="0" borderId="11" xfId="34" applyNumberFormat="1" applyFont="1" applyBorder="1" applyAlignment="1" applyProtection="1">
      <alignment horizontal="left"/>
      <protection locked="0"/>
    </xf>
    <xf numFmtId="177" fontId="3" fillId="0" borderId="11" xfId="34" applyNumberFormat="1" applyFont="1" applyBorder="1" applyAlignment="1" applyProtection="1">
      <alignment horizontal="right"/>
      <protection locked="0"/>
    </xf>
    <xf numFmtId="177" fontId="3" fillId="0" borderId="11" xfId="34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" fontId="5" fillId="34" borderId="11" xfId="34" applyNumberFormat="1" applyFont="1" applyFill="1" applyBorder="1" applyAlignment="1" applyProtection="1">
      <alignment horizontal="center"/>
      <protection locked="0"/>
    </xf>
    <xf numFmtId="17" fontId="5" fillId="34" borderId="11" xfId="34" applyNumberFormat="1" applyFont="1" applyFill="1" applyBorder="1" applyAlignment="1" applyProtection="1">
      <alignment horizontal="center"/>
      <protection locked="0"/>
    </xf>
    <xf numFmtId="0" fontId="1" fillId="0" borderId="0" xfId="48" applyNumberFormat="1" applyFont="1" applyAlignment="1" applyProtection="1">
      <alignment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right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0" fontId="1" fillId="0" borderId="0" xfId="48" applyFont="1" applyAlignment="1" applyProtection="1">
      <alignment horizontal="left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4" fontId="0" fillId="0" borderId="20" xfId="48" applyNumberFormat="1" applyFont="1" applyBorder="1" applyAlignment="1" applyProtection="1">
      <alignment horizontal="left"/>
      <protection/>
    </xf>
    <xf numFmtId="0" fontId="1" fillId="0" borderId="20" xfId="48" applyFont="1" applyBorder="1" applyAlignment="1" applyProtection="1">
      <alignment horizontal="centerContinuous"/>
      <protection/>
    </xf>
    <xf numFmtId="0" fontId="0" fillId="0" borderId="20" xfId="48" applyFont="1" applyBorder="1" applyProtection="1">
      <alignment/>
      <protection/>
    </xf>
    <xf numFmtId="0" fontId="2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right"/>
      <protection/>
    </xf>
    <xf numFmtId="15" fontId="0" fillId="0" borderId="20" xfId="48" applyNumberFormat="1" applyFont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 horizontal="left"/>
      <protection/>
    </xf>
    <xf numFmtId="0" fontId="1" fillId="0" borderId="19" xfId="48" applyFont="1" applyBorder="1" applyAlignment="1" applyProtection="1">
      <alignment horizontal="left"/>
      <protection/>
    </xf>
    <xf numFmtId="3" fontId="1" fillId="0" borderId="19" xfId="48" applyNumberFormat="1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3" fillId="0" borderId="19" xfId="48" applyFont="1" applyBorder="1" applyAlignment="1" applyProtection="1">
      <alignment horizontal="left"/>
      <protection/>
    </xf>
    <xf numFmtId="3" fontId="1" fillId="0" borderId="0" xfId="48" applyNumberFormat="1" applyFont="1" applyAlignment="1" applyProtection="1">
      <alignment horizontal="left"/>
      <protection/>
    </xf>
    <xf numFmtId="3" fontId="18" fillId="0" borderId="0" xfId="48" applyNumberFormat="1" applyFont="1" applyBorder="1" applyAlignment="1" applyProtection="1">
      <alignment horizontal="right"/>
      <protection/>
    </xf>
    <xf numFmtId="0" fontId="16" fillId="0" borderId="20" xfId="48" applyFont="1" applyBorder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3" fontId="3" fillId="0" borderId="19" xfId="48" applyNumberFormat="1" applyFont="1" applyBorder="1" applyAlignment="1" applyProtection="1">
      <alignment horizontal="left"/>
      <protection/>
    </xf>
    <xf numFmtId="0" fontId="1" fillId="0" borderId="0" xfId="48" applyFont="1" applyBorder="1" applyAlignment="1" applyProtection="1">
      <alignment horizontal="left"/>
      <protection locked="0"/>
    </xf>
    <xf numFmtId="3" fontId="1" fillId="0" borderId="0" xfId="48" applyNumberFormat="1" applyFont="1" applyBorder="1" applyAlignment="1" applyProtection="1">
      <alignment horizontal="left"/>
      <protection locked="0"/>
    </xf>
    <xf numFmtId="0" fontId="10" fillId="0" borderId="0" xfId="48" applyNumberFormat="1" applyFont="1" applyBorder="1" applyAlignment="1" applyProtection="1">
      <alignment horizontal="left"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1" fillId="4" borderId="19" xfId="48" applyFont="1" applyFill="1" applyBorder="1" applyAlignment="1" applyProtection="1">
      <alignment horizontal="center"/>
      <protection locked="0"/>
    </xf>
    <xf numFmtId="49" fontId="1" fillId="4" borderId="19" xfId="48" applyNumberFormat="1" applyFont="1" applyFill="1" applyBorder="1" applyAlignment="1" applyProtection="1">
      <alignment horizontal="right"/>
      <protection locked="0"/>
    </xf>
    <xf numFmtId="0" fontId="3" fillId="4" borderId="0" xfId="48" applyFont="1" applyFill="1" applyBorder="1" applyAlignment="1" applyProtection="1">
      <alignment/>
      <protection locked="0"/>
    </xf>
    <xf numFmtId="0" fontId="20" fillId="4" borderId="20" xfId="48" applyFont="1" applyFill="1" applyBorder="1" applyAlignment="1" applyProtection="1">
      <alignment horizontal="center"/>
      <protection locked="0"/>
    </xf>
    <xf numFmtId="0" fontId="20" fillId="4" borderId="0" xfId="48" applyFont="1" applyFill="1" applyBorder="1" applyAlignment="1" applyProtection="1">
      <alignment horizontal="center"/>
      <protection locked="0"/>
    </xf>
    <xf numFmtId="3" fontId="20" fillId="4" borderId="15" xfId="48" applyNumberFormat="1" applyFont="1" applyFill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3" fontId="0" fillId="0" borderId="20" xfId="48" applyNumberFormat="1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/>
      <protection/>
    </xf>
    <xf numFmtId="0" fontId="0" fillId="0" borderId="0" xfId="48" applyNumberFormat="1" applyFont="1" applyBorder="1" applyAlignment="1" applyProtection="1">
      <alignment horizontal="center"/>
      <protection/>
    </xf>
    <xf numFmtId="3" fontId="0" fillId="0" borderId="0" xfId="48" applyNumberFormat="1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6" fillId="0" borderId="0" xfId="48" applyNumberFormat="1" applyFont="1" applyAlignment="1" applyProtection="1">
      <alignment/>
      <protection/>
    </xf>
    <xf numFmtId="3" fontId="16" fillId="0" borderId="0" xfId="48" applyNumberFormat="1" applyFont="1" applyAlignment="1" applyProtection="1">
      <alignment horizontal="centerContinuous"/>
      <protection/>
    </xf>
    <xf numFmtId="0" fontId="16" fillId="0" borderId="0" xfId="48" applyFont="1" applyAlignment="1" applyProtection="1">
      <alignment horizontal="centerContinuous"/>
      <protection/>
    </xf>
    <xf numFmtId="0" fontId="1" fillId="0" borderId="0" xfId="48" applyNumberFormat="1" applyFont="1" applyAlignment="1" applyProtection="1">
      <alignment horizontal="left"/>
      <protection/>
    </xf>
    <xf numFmtId="0" fontId="1" fillId="0" borderId="0" xfId="48" applyNumberFormat="1" applyFont="1" applyAlignment="1" applyProtection="1">
      <alignment horizontal="centerContinuous"/>
      <protection/>
    </xf>
    <xf numFmtId="0" fontId="0" fillId="0" borderId="0" xfId="48" applyFont="1" applyAlignment="1" applyProtection="1">
      <alignment horizontal="right"/>
      <protection/>
    </xf>
    <xf numFmtId="0" fontId="12" fillId="0" borderId="0" xfId="48" applyFont="1" applyBorder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centerContinuous"/>
      <protection/>
    </xf>
    <xf numFmtId="0" fontId="1" fillId="0" borderId="0" xfId="48" applyFont="1" applyAlignment="1" applyProtection="1">
      <alignment horizontal="centerContinuous"/>
      <protection/>
    </xf>
    <xf numFmtId="0" fontId="19" fillId="0" borderId="20" xfId="48" applyFont="1" applyBorder="1" applyAlignment="1" applyProtection="1">
      <alignment horizontal="centerContinuous"/>
      <protection/>
    </xf>
    <xf numFmtId="0" fontId="0" fillId="0" borderId="0" xfId="48" applyNumberFormat="1" applyFont="1" applyAlignment="1" applyProtection="1">
      <alignment/>
      <protection/>
    </xf>
    <xf numFmtId="0" fontId="0" fillId="0" borderId="0" xfId="48" applyNumberFormat="1" applyFont="1" applyAlignment="1" applyProtection="1">
      <alignment horizontal="right"/>
      <protection/>
    </xf>
    <xf numFmtId="0" fontId="1" fillId="0" borderId="0" xfId="48" applyFont="1" applyProtection="1">
      <alignment/>
      <protection/>
    </xf>
    <xf numFmtId="0" fontId="3" fillId="0" borderId="0" xfId="48" applyFont="1" applyAlignment="1" applyProtection="1">
      <alignment horizontal="center"/>
      <protection/>
    </xf>
    <xf numFmtId="3" fontId="1" fillId="0" borderId="0" xfId="48" applyNumberFormat="1" applyFont="1" applyAlignment="1" applyProtection="1">
      <alignment horizontal="right"/>
      <protection/>
    </xf>
    <xf numFmtId="0" fontId="1" fillId="0" borderId="0" xfId="48" applyFont="1" applyAlignment="1" applyProtection="1">
      <alignment/>
      <protection/>
    </xf>
    <xf numFmtId="185" fontId="5" fillId="34" borderId="11" xfId="34" applyNumberFormat="1" applyFont="1" applyFill="1" applyBorder="1" applyAlignment="1" applyProtection="1">
      <alignment horizontal="center"/>
      <protection locked="0"/>
    </xf>
    <xf numFmtId="3" fontId="3" fillId="4" borderId="11" xfId="0" applyNumberFormat="1" applyFont="1" applyFill="1" applyBorder="1" applyAlignment="1" applyProtection="1">
      <alignment/>
      <protection locked="0"/>
    </xf>
    <xf numFmtId="0" fontId="18" fillId="0" borderId="0" xfId="48" applyNumberFormat="1" applyFont="1" applyBorder="1" applyAlignment="1" applyProtection="1">
      <alignment horizontal="left"/>
      <protection/>
    </xf>
    <xf numFmtId="0" fontId="16" fillId="0" borderId="0" xfId="48" applyFont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48" applyFont="1" applyAlignment="1" applyProtection="1">
      <alignment horizontal="left"/>
      <protection/>
    </xf>
    <xf numFmtId="0" fontId="1" fillId="0" borderId="0" xfId="48" applyFont="1" applyAlignment="1" applyProtection="1">
      <alignment horizontal="right"/>
      <protection/>
    </xf>
    <xf numFmtId="1" fontId="20" fillId="34" borderId="11" xfId="34" applyNumberFormat="1" applyFont="1" applyFill="1" applyBorder="1" applyAlignment="1" applyProtection="1">
      <alignment horizontal="center"/>
      <protection/>
    </xf>
    <xf numFmtId="40" fontId="20" fillId="34" borderId="11" xfId="34" applyFont="1" applyFill="1" applyBorder="1" applyAlignment="1" applyProtection="1">
      <alignment/>
      <protection/>
    </xf>
    <xf numFmtId="40" fontId="20" fillId="34" borderId="11" xfId="34" applyFont="1" applyFill="1" applyBorder="1" applyAlignment="1" applyProtection="1">
      <alignment horizontal="right"/>
      <protection/>
    </xf>
    <xf numFmtId="3" fontId="5" fillId="34" borderId="11" xfId="34" applyNumberFormat="1" applyFont="1" applyFill="1" applyBorder="1" applyAlignment="1" applyProtection="1">
      <alignment/>
      <protection/>
    </xf>
    <xf numFmtId="40" fontId="5" fillId="34" borderId="11" xfId="34" applyFont="1" applyFill="1" applyBorder="1" applyAlignment="1" applyProtection="1">
      <alignment/>
      <protection/>
    </xf>
    <xf numFmtId="2" fontId="5" fillId="34" borderId="11" xfId="34" applyNumberFormat="1" applyFont="1" applyFill="1" applyBorder="1" applyAlignment="1" applyProtection="1">
      <alignment horizontal="center"/>
      <protection/>
    </xf>
    <xf numFmtId="3" fontId="5" fillId="34" borderId="11" xfId="34" applyNumberFormat="1" applyFont="1" applyFill="1" applyBorder="1" applyAlignment="1" applyProtection="1">
      <alignment horizontal="center"/>
      <protection/>
    </xf>
    <xf numFmtId="40" fontId="5" fillId="34" borderId="11" xfId="34" applyFont="1" applyFill="1" applyBorder="1" applyAlignment="1" applyProtection="1">
      <alignment horizontal="center"/>
      <protection/>
    </xf>
    <xf numFmtId="40" fontId="3" fillId="0" borderId="11" xfId="34" applyFont="1" applyBorder="1" applyAlignment="1" applyProtection="1">
      <alignment horizontal="center"/>
      <protection/>
    </xf>
    <xf numFmtId="38" fontId="3" fillId="0" borderId="11" xfId="34" applyNumberFormat="1" applyFont="1" applyBorder="1" applyAlignment="1" applyProtection="1">
      <alignment horizontal="center"/>
      <protection/>
    </xf>
    <xf numFmtId="38" fontId="3" fillId="0" borderId="11" xfId="34" applyNumberFormat="1" applyFont="1" applyBorder="1" applyAlignment="1" applyProtection="1">
      <alignment/>
      <protection/>
    </xf>
    <xf numFmtId="38" fontId="3" fillId="0" borderId="11" xfId="34" applyNumberFormat="1" applyFont="1" applyBorder="1" applyAlignment="1" applyProtection="1">
      <alignment horizontal="right"/>
      <protection/>
    </xf>
    <xf numFmtId="2" fontId="3" fillId="0" borderId="11" xfId="34" applyNumberFormat="1" applyFont="1" applyBorder="1" applyAlignment="1" applyProtection="1">
      <alignment/>
      <protection/>
    </xf>
    <xf numFmtId="3" fontId="6" fillId="33" borderId="11" xfId="34" applyNumberFormat="1" applyFont="1" applyFill="1" applyBorder="1" applyAlignment="1" applyProtection="1">
      <alignment horizontal="right"/>
      <protection/>
    </xf>
    <xf numFmtId="40" fontId="6" fillId="34" borderId="11" xfId="34" applyFont="1" applyFill="1" applyBorder="1" applyAlignment="1" applyProtection="1">
      <alignment/>
      <protection/>
    </xf>
    <xf numFmtId="40" fontId="7" fillId="0" borderId="11" xfId="34" applyFont="1" applyBorder="1" applyAlignment="1" applyProtection="1">
      <alignment horizontal="left"/>
      <protection/>
    </xf>
    <xf numFmtId="40" fontId="6" fillId="34" borderId="11" xfId="34" applyFont="1" applyFill="1" applyBorder="1" applyAlignment="1" applyProtection="1">
      <alignment horizontal="right"/>
      <protection/>
    </xf>
    <xf numFmtId="1" fontId="0" fillId="0" borderId="11" xfId="34" applyNumberFormat="1" applyFont="1" applyFill="1" applyBorder="1" applyAlignment="1" applyProtection="1">
      <alignment horizontal="center"/>
      <protection/>
    </xf>
    <xf numFmtId="182" fontId="3" fillId="0" borderId="11" xfId="34" applyNumberFormat="1" applyFont="1" applyBorder="1" applyAlignment="1" applyProtection="1">
      <alignment horizontal="right"/>
      <protection/>
    </xf>
    <xf numFmtId="40" fontId="3" fillId="33" borderId="11" xfId="34" applyFont="1" applyFill="1" applyBorder="1" applyAlignment="1" applyProtection="1">
      <alignment horizontal="center"/>
      <protection/>
    </xf>
    <xf numFmtId="1" fontId="3" fillId="0" borderId="11" xfId="34" applyNumberFormat="1" applyFont="1" applyFill="1" applyBorder="1" applyAlignment="1" applyProtection="1">
      <alignment horizontal="left"/>
      <protection/>
    </xf>
    <xf numFmtId="40" fontId="3" fillId="34" borderId="11" xfId="34" applyFont="1" applyFill="1" applyBorder="1" applyAlignment="1" applyProtection="1">
      <alignment horizontal="right"/>
      <protection/>
    </xf>
    <xf numFmtId="40" fontId="10" fillId="34" borderId="11" xfId="34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 horizontal="center"/>
      <protection/>
    </xf>
    <xf numFmtId="3" fontId="3" fillId="0" borderId="11" xfId="34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9" fontId="3" fillId="0" borderId="11" xfId="34" applyNumberFormat="1" applyFont="1" applyBorder="1" applyAlignment="1" applyProtection="1">
      <alignment/>
      <protection/>
    </xf>
    <xf numFmtId="1" fontId="0" fillId="0" borderId="18" xfId="34" applyNumberFormat="1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left"/>
      <protection/>
    </xf>
    <xf numFmtId="40" fontId="6" fillId="0" borderId="18" xfId="34" applyFont="1" applyBorder="1" applyAlignment="1" applyProtection="1">
      <alignment horizontal="right"/>
      <protection/>
    </xf>
    <xf numFmtId="3" fontId="3" fillId="0" borderId="18" xfId="34" applyNumberFormat="1" applyFont="1" applyBorder="1" applyAlignment="1" applyProtection="1">
      <alignment horizontal="right"/>
      <protection/>
    </xf>
    <xf numFmtId="40" fontId="3" fillId="0" borderId="18" xfId="34" applyFont="1" applyBorder="1" applyAlignment="1" applyProtection="1">
      <alignment/>
      <protection/>
    </xf>
    <xf numFmtId="3" fontId="6" fillId="0" borderId="18" xfId="34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83" fontId="59" fillId="0" borderId="0" xfId="54" applyNumberFormat="1" applyFont="1" applyBorder="1" applyAlignment="1" applyProtection="1">
      <alignment horizontal="center"/>
      <protection/>
    </xf>
    <xf numFmtId="17" fontId="5" fillId="34" borderId="11" xfId="34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center"/>
      <protection/>
    </xf>
    <xf numFmtId="3" fontId="6" fillId="0" borderId="11" xfId="0" applyNumberFormat="1" applyFont="1" applyBorder="1" applyAlignment="1" applyProtection="1">
      <alignment/>
      <protection/>
    </xf>
    <xf numFmtId="3" fontId="6" fillId="0" borderId="11" xfId="0" applyNumberFormat="1" applyFont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3" fillId="4" borderId="11" xfId="34" applyNumberFormat="1" applyFont="1" applyFill="1" applyBorder="1" applyAlignment="1" applyProtection="1">
      <alignment horizontal="right"/>
      <protection locked="0"/>
    </xf>
    <xf numFmtId="40" fontId="3" fillId="4" borderId="11" xfId="34" applyFont="1" applyFill="1" applyBorder="1" applyAlignment="1" applyProtection="1">
      <alignment horizontal="right"/>
      <protection locked="0"/>
    </xf>
    <xf numFmtId="40" fontId="3" fillId="4" borderId="11" xfId="34" applyFont="1" applyFill="1" applyBorder="1" applyAlignment="1" applyProtection="1">
      <alignment/>
      <protection locked="0"/>
    </xf>
    <xf numFmtId="177" fontId="3" fillId="4" borderId="11" xfId="34" applyNumberFormat="1" applyFont="1" applyFill="1" applyBorder="1" applyAlignment="1" applyProtection="1">
      <alignment horizontal="right"/>
      <protection locked="0"/>
    </xf>
    <xf numFmtId="9" fontId="6" fillId="10" borderId="11" xfId="34" applyNumberFormat="1" applyFont="1" applyFill="1" applyBorder="1" applyAlignment="1" applyProtection="1">
      <alignment/>
      <protection locked="0"/>
    </xf>
    <xf numFmtId="40" fontId="3" fillId="7" borderId="11" xfId="34" applyFont="1" applyFill="1" applyBorder="1" applyAlignment="1" applyProtection="1">
      <alignment horizontal="center"/>
      <protection locked="0"/>
    </xf>
    <xf numFmtId="3" fontId="6" fillId="4" borderId="11" xfId="34" applyNumberFormat="1" applyFont="1" applyFill="1" applyBorder="1" applyAlignment="1" applyProtection="1">
      <alignment horizontal="right"/>
      <protection locked="0"/>
    </xf>
    <xf numFmtId="9" fontId="6" fillId="0" borderId="0" xfId="34" applyNumberFormat="1" applyFont="1" applyFill="1" applyBorder="1" applyAlignment="1" applyProtection="1">
      <alignment/>
      <protection locked="0"/>
    </xf>
    <xf numFmtId="1" fontId="0" fillId="0" borderId="0" xfId="34" applyNumberFormat="1" applyFont="1" applyBorder="1" applyAlignment="1" applyProtection="1">
      <alignment horizontal="center"/>
      <protection/>
    </xf>
    <xf numFmtId="40" fontId="6" fillId="0" borderId="0" xfId="34" applyFont="1" applyBorder="1" applyAlignment="1" applyProtection="1">
      <alignment horizontal="left"/>
      <protection/>
    </xf>
    <xf numFmtId="40" fontId="6" fillId="0" borderId="0" xfId="34" applyFont="1" applyBorder="1" applyAlignment="1" applyProtection="1">
      <alignment horizontal="right"/>
      <protection/>
    </xf>
    <xf numFmtId="3" fontId="3" fillId="0" borderId="0" xfId="34" applyNumberFormat="1" applyFont="1" applyBorder="1" applyAlignment="1" applyProtection="1">
      <alignment horizontal="right"/>
      <protection/>
    </xf>
    <xf numFmtId="9" fontId="3" fillId="0" borderId="0" xfId="34" applyNumberFormat="1" applyFont="1" applyBorder="1" applyAlignment="1" applyProtection="1">
      <alignment/>
      <protection/>
    </xf>
    <xf numFmtId="3" fontId="6" fillId="0" borderId="0" xfId="34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center"/>
      <protection/>
    </xf>
    <xf numFmtId="40" fontId="0" fillId="0" borderId="12" xfId="48" applyNumberFormat="1" applyFont="1" applyBorder="1">
      <alignment/>
      <protection/>
    </xf>
    <xf numFmtId="40" fontId="0" fillId="0" borderId="12" xfId="48" applyNumberFormat="1" applyFont="1" applyBorder="1" applyAlignment="1">
      <alignment horizontal="center"/>
      <protection/>
    </xf>
    <xf numFmtId="3" fontId="3" fillId="0" borderId="11" xfId="34" applyNumberFormat="1" applyFont="1" applyBorder="1" applyAlignment="1">
      <alignment/>
    </xf>
    <xf numFmtId="1" fontId="20" fillId="34" borderId="11" xfId="34" applyNumberFormat="1" applyFont="1" applyFill="1" applyBorder="1" applyAlignment="1">
      <alignment horizontal="center"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0" fontId="6" fillId="0" borderId="11" xfId="34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40" fontId="6" fillId="0" borderId="0" xfId="34" applyFont="1" applyBorder="1" applyAlignment="1" applyProtection="1">
      <alignment horizontal="center"/>
      <protection/>
    </xf>
    <xf numFmtId="40" fontId="6" fillId="0" borderId="18" xfId="34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38" fontId="6" fillId="0" borderId="11" xfId="34" applyNumberFormat="1" applyFont="1" applyBorder="1" applyAlignment="1" applyProtection="1">
      <alignment horizontal="right"/>
      <protection/>
    </xf>
    <xf numFmtId="3" fontId="6" fillId="0" borderId="11" xfId="34" applyNumberFormat="1" applyFont="1" applyBorder="1" applyAlignment="1" applyProtection="1">
      <alignment horizontal="right"/>
      <protection/>
    </xf>
    <xf numFmtId="183" fontId="0" fillId="0" borderId="14" xfId="48" applyNumberFormat="1" applyFont="1" applyBorder="1" applyAlignment="1">
      <alignment horizontal="right"/>
      <protection/>
    </xf>
    <xf numFmtId="40" fontId="3" fillId="0" borderId="11" xfId="34" applyFont="1" applyBorder="1" applyAlignment="1" applyProtection="1">
      <alignment horizontal="right"/>
      <protection locked="0"/>
    </xf>
    <xf numFmtId="3" fontId="6" fillId="0" borderId="0" xfId="34" applyNumberFormat="1" applyFont="1" applyFill="1" applyBorder="1" applyAlignment="1" applyProtection="1">
      <alignment horizontal="right"/>
      <protection locked="0"/>
    </xf>
    <xf numFmtId="185" fontId="5" fillId="34" borderId="11" xfId="34" applyNumberFormat="1" applyFont="1" applyFill="1" applyBorder="1" applyAlignment="1" applyProtection="1">
      <alignment horizontal="center"/>
      <protection/>
    </xf>
    <xf numFmtId="3" fontId="6" fillId="0" borderId="11" xfId="34" applyNumberFormat="1" applyFont="1" applyFill="1" applyBorder="1" applyAlignment="1" applyProtection="1">
      <alignment horizontal="right"/>
      <protection/>
    </xf>
    <xf numFmtId="40" fontId="3" fillId="0" borderId="11" xfId="34" applyFont="1" applyFill="1" applyBorder="1" applyAlignment="1" applyProtection="1">
      <alignment horizontal="center"/>
      <protection locked="0"/>
    </xf>
    <xf numFmtId="0" fontId="3" fillId="33" borderId="21" xfId="48" applyNumberFormat="1" applyFont="1" applyFill="1" applyBorder="1" applyAlignment="1">
      <alignment horizontal="center"/>
      <protection/>
    </xf>
    <xf numFmtId="0" fontId="3" fillId="0" borderId="21" xfId="48" applyNumberFormat="1" applyFont="1" applyBorder="1" applyAlignment="1" applyProtection="1">
      <alignment horizontal="center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Border="1" applyAlignment="1" applyProtection="1">
      <alignment/>
      <protection/>
    </xf>
    <xf numFmtId="40" fontId="20" fillId="0" borderId="18" xfId="34" applyFont="1" applyBorder="1" applyAlignment="1">
      <alignment horizontal="right"/>
    </xf>
    <xf numFmtId="40" fontId="20" fillId="0" borderId="11" xfId="34" applyFont="1" applyBorder="1" applyAlignment="1" applyProtection="1">
      <alignment horizontal="right"/>
      <protection/>
    </xf>
    <xf numFmtId="40" fontId="20" fillId="0" borderId="11" xfId="34" applyFont="1" applyBorder="1" applyAlignment="1">
      <alignment horizontal="right"/>
    </xf>
    <xf numFmtId="40" fontId="0" fillId="0" borderId="10" xfId="48" applyNumberFormat="1" applyFont="1" applyBorder="1">
      <alignment/>
      <protection/>
    </xf>
    <xf numFmtId="0" fontId="20" fillId="0" borderId="0" xfId="48" applyNumberFormat="1" applyFont="1" applyBorder="1" applyAlignment="1">
      <alignment horizontal="left"/>
      <protection/>
    </xf>
    <xf numFmtId="40" fontId="10" fillId="0" borderId="18" xfId="34" applyFont="1" applyBorder="1" applyAlignment="1" applyProtection="1">
      <alignment horizontal="right"/>
      <protection/>
    </xf>
    <xf numFmtId="0" fontId="15" fillId="35" borderId="24" xfId="48" applyNumberFormat="1" applyFont="1" applyFill="1" applyBorder="1" applyAlignment="1">
      <alignment horizontal="center"/>
      <protection/>
    </xf>
    <xf numFmtId="0" fontId="15" fillId="35" borderId="25" xfId="48" applyNumberFormat="1" applyFont="1" applyFill="1" applyBorder="1" applyAlignment="1">
      <alignment horizontal="center"/>
      <protection/>
    </xf>
    <xf numFmtId="0" fontId="15" fillId="35" borderId="25" xfId="48" applyFont="1" applyFill="1" applyBorder="1" applyAlignment="1">
      <alignment horizontal="center"/>
      <protection/>
    </xf>
    <xf numFmtId="3" fontId="15" fillId="35" borderId="26" xfId="48" applyNumberFormat="1" applyFont="1" applyFill="1" applyBorder="1" applyAlignment="1">
      <alignment horizontal="center"/>
      <protection/>
    </xf>
    <xf numFmtId="0" fontId="15" fillId="35" borderId="27" xfId="48" applyFont="1" applyFill="1" applyBorder="1" applyAlignment="1">
      <alignment horizontal="center"/>
      <protection/>
    </xf>
    <xf numFmtId="3" fontId="15" fillId="35" borderId="28" xfId="48" applyNumberFormat="1" applyFont="1" applyFill="1" applyBorder="1" applyAlignment="1">
      <alignment horizontal="center"/>
      <protection/>
    </xf>
    <xf numFmtId="0" fontId="0" fillId="35" borderId="29" xfId="48" applyNumberFormat="1" applyFont="1" applyFill="1" applyBorder="1" applyAlignment="1">
      <alignment/>
      <protection/>
    </xf>
    <xf numFmtId="0" fontId="0" fillId="35" borderId="30" xfId="48" applyNumberFormat="1" applyFont="1" applyFill="1" applyBorder="1" applyAlignment="1">
      <alignment horizontal="right"/>
      <protection/>
    </xf>
    <xf numFmtId="0" fontId="20" fillId="35" borderId="30" xfId="48" applyFont="1" applyFill="1" applyBorder="1" applyAlignment="1">
      <alignment horizontal="center"/>
      <protection/>
    </xf>
    <xf numFmtId="0" fontId="20" fillId="35" borderId="30" xfId="48" applyFont="1" applyFill="1" applyBorder="1" applyAlignment="1">
      <alignment horizontal="right"/>
      <protection/>
    </xf>
    <xf numFmtId="3" fontId="20" fillId="35" borderId="31" xfId="48" applyNumberFormat="1" applyFont="1" applyFill="1" applyBorder="1" applyAlignment="1" applyProtection="1">
      <alignment horizontal="right"/>
      <protection/>
    </xf>
    <xf numFmtId="9" fontId="20" fillId="35" borderId="32" xfId="48" applyNumberFormat="1" applyFont="1" applyFill="1" applyBorder="1" applyAlignment="1">
      <alignment horizontal="right"/>
      <protection/>
    </xf>
    <xf numFmtId="3" fontId="20" fillId="35" borderId="33" xfId="35" applyNumberFormat="1" applyFont="1" applyFill="1" applyBorder="1" applyAlignment="1" applyProtection="1">
      <alignment horizontal="right"/>
      <protection/>
    </xf>
    <xf numFmtId="0" fontId="23" fillId="35" borderId="34" xfId="48" applyNumberFormat="1" applyFont="1" applyFill="1" applyBorder="1" applyAlignment="1">
      <alignment/>
      <protection/>
    </xf>
    <xf numFmtId="0" fontId="5" fillId="35" borderId="19" xfId="48" applyNumberFormat="1" applyFont="1" applyFill="1" applyBorder="1" applyAlignment="1">
      <alignment horizontal="right"/>
      <protection/>
    </xf>
    <xf numFmtId="0" fontId="14" fillId="35" borderId="19" xfId="48" applyFont="1" applyFill="1" applyBorder="1" applyAlignment="1">
      <alignment horizontal="center"/>
      <protection/>
    </xf>
    <xf numFmtId="0" fontId="14" fillId="35" borderId="35" xfId="48" applyFont="1" applyFill="1" applyBorder="1" applyAlignment="1">
      <alignment horizontal="center"/>
      <protection/>
    </xf>
    <xf numFmtId="3" fontId="15" fillId="35" borderId="36" xfId="48" applyNumberFormat="1" applyFont="1" applyFill="1" applyBorder="1" applyAlignment="1" applyProtection="1">
      <alignment horizontal="right"/>
      <protection/>
    </xf>
    <xf numFmtId="0" fontId="15" fillId="35" borderId="35" xfId="48" applyFont="1" applyFill="1" applyBorder="1" applyAlignment="1">
      <alignment horizontal="center"/>
      <protection/>
    </xf>
    <xf numFmtId="3" fontId="15" fillId="35" borderId="37" xfId="35" applyNumberFormat="1" applyFont="1" applyFill="1" applyBorder="1" applyAlignment="1" applyProtection="1">
      <alignment horizontal="center"/>
      <protection/>
    </xf>
    <xf numFmtId="0" fontId="0" fillId="35" borderId="34" xfId="48" applyNumberFormat="1" applyFont="1" applyFill="1" applyBorder="1" applyAlignment="1">
      <alignment/>
      <protection/>
    </xf>
    <xf numFmtId="0" fontId="0" fillId="35" borderId="19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center"/>
      <protection/>
    </xf>
    <xf numFmtId="0" fontId="20" fillId="35" borderId="35" xfId="48" applyFont="1" applyFill="1" applyBorder="1" applyAlignment="1">
      <alignment horizontal="right"/>
      <protection/>
    </xf>
    <xf numFmtId="3" fontId="20" fillId="35" borderId="36" xfId="48" applyNumberFormat="1" applyFont="1" applyFill="1" applyBorder="1" applyAlignment="1" applyProtection="1">
      <alignment horizontal="right"/>
      <protection/>
    </xf>
    <xf numFmtId="3" fontId="20" fillId="35" borderId="37" xfId="35" applyNumberFormat="1" applyFont="1" applyFill="1" applyBorder="1" applyAlignment="1" applyProtection="1">
      <alignment horizontal="right"/>
      <protection/>
    </xf>
    <xf numFmtId="9" fontId="20" fillId="35" borderId="36" xfId="48" applyNumberFormat="1" applyFont="1" applyFill="1" applyBorder="1" applyAlignment="1" applyProtection="1">
      <alignment horizontal="right"/>
      <protection/>
    </xf>
    <xf numFmtId="0" fontId="5" fillId="35" borderId="24" xfId="48" applyNumberFormat="1" applyFont="1" applyFill="1" applyBorder="1" applyAlignment="1">
      <alignment horizontal="center"/>
      <protection/>
    </xf>
    <xf numFmtId="0" fontId="5" fillId="35" borderId="25" xfId="48" applyNumberFormat="1" applyFont="1" applyFill="1" applyBorder="1" applyAlignment="1">
      <alignment horizontal="center"/>
      <protection/>
    </xf>
    <xf numFmtId="0" fontId="5" fillId="35" borderId="25" xfId="48" applyFont="1" applyFill="1" applyBorder="1" applyAlignment="1">
      <alignment horizontal="center"/>
      <protection/>
    </xf>
    <xf numFmtId="0" fontId="5" fillId="35" borderId="27" xfId="48" applyFont="1" applyFill="1" applyBorder="1" applyAlignment="1">
      <alignment horizontal="center"/>
      <protection/>
    </xf>
    <xf numFmtId="0" fontId="5" fillId="35" borderId="28" xfId="48" applyFont="1" applyFill="1" applyBorder="1" applyAlignment="1">
      <alignment horizontal="center"/>
      <protection/>
    </xf>
    <xf numFmtId="0" fontId="0" fillId="35" borderId="32" xfId="48" applyFont="1" applyFill="1" applyBorder="1" applyAlignment="1">
      <alignment/>
      <protection/>
    </xf>
    <xf numFmtId="183" fontId="20" fillId="35" borderId="31" xfId="48" applyNumberFormat="1" applyFont="1" applyFill="1" applyBorder="1" applyAlignment="1" applyProtection="1">
      <alignment horizontal="right"/>
      <protection/>
    </xf>
    <xf numFmtId="0" fontId="22" fillId="35" borderId="34" xfId="48" applyNumberFormat="1" applyFont="1" applyFill="1" applyBorder="1" applyAlignment="1">
      <alignment/>
      <protection/>
    </xf>
    <xf numFmtId="0" fontId="5" fillId="35" borderId="35" xfId="48" applyFont="1" applyFill="1" applyBorder="1" applyAlignment="1">
      <alignment horizontal="center"/>
      <protection/>
    </xf>
    <xf numFmtId="3" fontId="5" fillId="35" borderId="37" xfId="35" applyNumberFormat="1" applyFont="1" applyFill="1" applyBorder="1" applyAlignment="1" applyProtection="1">
      <alignment horizontal="center"/>
      <protection/>
    </xf>
    <xf numFmtId="0" fontId="0" fillId="35" borderId="35" xfId="48" applyFont="1" applyFill="1" applyBorder="1" applyAlignment="1">
      <alignment/>
      <protection/>
    </xf>
    <xf numFmtId="183" fontId="20" fillId="35" borderId="38" xfId="48" applyNumberFormat="1" applyFont="1" applyFill="1" applyBorder="1" applyAlignment="1">
      <alignment horizontal="right"/>
      <protection/>
    </xf>
    <xf numFmtId="0" fontId="20" fillId="35" borderId="19" xfId="48" applyFont="1" applyFill="1" applyBorder="1" applyAlignment="1">
      <alignment horizontal="right"/>
      <protection/>
    </xf>
    <xf numFmtId="3" fontId="5" fillId="35" borderId="25" xfId="48" applyNumberFormat="1" applyFont="1" applyFill="1" applyBorder="1" applyAlignment="1">
      <alignment horizontal="center"/>
      <protection/>
    </xf>
    <xf numFmtId="3" fontId="0" fillId="0" borderId="12" xfId="48" applyNumberFormat="1" applyFont="1" applyBorder="1" applyAlignment="1">
      <alignment horizontal="center"/>
      <protection/>
    </xf>
    <xf numFmtId="3" fontId="0" fillId="0" borderId="12" xfId="48" applyNumberFormat="1" applyFont="1" applyBorder="1" applyAlignment="1">
      <alignment horizontal="right"/>
      <protection/>
    </xf>
    <xf numFmtId="3" fontId="0" fillId="0" borderId="12" xfId="48" applyNumberFormat="1" applyFont="1" applyBorder="1" applyAlignment="1" applyProtection="1">
      <alignment horizontal="right"/>
      <protection/>
    </xf>
    <xf numFmtId="3" fontId="0" fillId="35" borderId="30" xfId="48" applyNumberFormat="1" applyFont="1" applyFill="1" applyBorder="1" applyAlignment="1" applyProtection="1">
      <alignment horizontal="right"/>
      <protection/>
    </xf>
    <xf numFmtId="3" fontId="5" fillId="35" borderId="19" xfId="48" applyNumberFormat="1" applyFont="1" applyFill="1" applyBorder="1" applyAlignment="1" applyProtection="1">
      <alignment horizontal="right"/>
      <protection/>
    </xf>
    <xf numFmtId="3" fontId="0" fillId="33" borderId="12" xfId="48" applyNumberFormat="1" applyFont="1" applyFill="1" applyBorder="1" applyAlignment="1" applyProtection="1">
      <alignment horizontal="right"/>
      <protection/>
    </xf>
    <xf numFmtId="3" fontId="0" fillId="35" borderId="19" xfId="48" applyNumberFormat="1" applyFont="1" applyFill="1" applyBorder="1" applyAlignment="1" applyProtection="1">
      <alignment horizontal="right"/>
      <protection/>
    </xf>
    <xf numFmtId="0" fontId="5" fillId="35" borderId="39" xfId="48" applyFont="1" applyFill="1" applyBorder="1" applyAlignment="1">
      <alignment horizontal="center"/>
      <protection/>
    </xf>
    <xf numFmtId="0" fontId="13" fillId="35" borderId="40" xfId="48" applyFont="1" applyFill="1" applyBorder="1" applyAlignment="1">
      <alignment horizontal="center"/>
      <protection/>
    </xf>
    <xf numFmtId="17" fontId="13" fillId="35" borderId="40" xfId="48" applyNumberFormat="1" applyFont="1" applyFill="1" applyBorder="1" applyAlignment="1">
      <alignment horizontal="center"/>
      <protection/>
    </xf>
    <xf numFmtId="3" fontId="5" fillId="35" borderId="39" xfId="48" applyNumberFormat="1" applyFont="1" applyFill="1" applyBorder="1" applyAlignment="1">
      <alignment horizontal="center"/>
      <protection/>
    </xf>
    <xf numFmtId="0" fontId="13" fillId="35" borderId="41" xfId="48" applyFont="1" applyFill="1" applyBorder="1" applyAlignment="1">
      <alignment horizontal="center"/>
      <protection/>
    </xf>
    <xf numFmtId="3" fontId="13" fillId="35" borderId="42" xfId="48" applyNumberFormat="1" applyFont="1" applyFill="1" applyBorder="1" applyAlignment="1">
      <alignment horizontal="center"/>
      <protection/>
    </xf>
    <xf numFmtId="0" fontId="7" fillId="35" borderId="43" xfId="48" applyNumberFormat="1" applyFont="1" applyFill="1" applyBorder="1" applyAlignment="1">
      <alignment/>
      <protection/>
    </xf>
    <xf numFmtId="0" fontId="20" fillId="35" borderId="29" xfId="48" applyNumberFormat="1" applyFont="1" applyFill="1" applyBorder="1" applyAlignment="1">
      <alignment horizontal="left"/>
      <protection/>
    </xf>
    <xf numFmtId="0" fontId="3" fillId="35" borderId="34" xfId="48" applyNumberFormat="1" applyFont="1" applyFill="1" applyBorder="1" applyAlignment="1">
      <alignment/>
      <protection/>
    </xf>
    <xf numFmtId="0" fontId="15" fillId="35" borderId="44" xfId="48" applyNumberFormat="1" applyFont="1" applyFill="1" applyBorder="1" applyAlignment="1">
      <alignment horizontal="center"/>
      <protection/>
    </xf>
    <xf numFmtId="0" fontId="8" fillId="35" borderId="38" xfId="48" applyFont="1" applyFill="1" applyBorder="1" applyAlignment="1">
      <alignment horizontal="center"/>
      <protection/>
    </xf>
    <xf numFmtId="3" fontId="5" fillId="35" borderId="37" xfId="35" applyNumberFormat="1" applyFont="1" applyFill="1" applyBorder="1" applyAlignment="1" applyProtection="1">
      <alignment horizontal="center"/>
      <protection/>
    </xf>
    <xf numFmtId="0" fontId="7" fillId="35" borderId="34" xfId="48" applyNumberFormat="1" applyFont="1" applyFill="1" applyBorder="1" applyAlignment="1">
      <alignment/>
      <protection/>
    </xf>
    <xf numFmtId="0" fontId="20" fillId="35" borderId="44" xfId="48" applyNumberFormat="1" applyFont="1" applyFill="1" applyBorder="1" applyAlignment="1">
      <alignment horizontal="left"/>
      <protection/>
    </xf>
    <xf numFmtId="3" fontId="20" fillId="35" borderId="38" xfId="48" applyNumberFormat="1" applyFont="1" applyFill="1" applyBorder="1" applyAlignment="1">
      <alignment horizontal="right"/>
      <protection/>
    </xf>
    <xf numFmtId="0" fontId="0" fillId="35" borderId="44" xfId="48" applyNumberFormat="1" applyFont="1" applyFill="1" applyBorder="1" applyAlignment="1">
      <alignment horizontal="left"/>
      <protection/>
    </xf>
    <xf numFmtId="3" fontId="20" fillId="35" borderId="38" xfId="48" applyNumberFormat="1" applyFont="1" applyFill="1" applyBorder="1" applyAlignment="1">
      <alignment horizontal="center"/>
      <protection/>
    </xf>
    <xf numFmtId="3" fontId="20" fillId="35" borderId="37" xfId="35" applyNumberFormat="1" applyFont="1" applyFill="1" applyBorder="1" applyAlignment="1" applyProtection="1">
      <alignment horizontal="center"/>
      <protection/>
    </xf>
    <xf numFmtId="3" fontId="20" fillId="35" borderId="37" xfId="48" applyNumberFormat="1" applyFont="1" applyFill="1" applyBorder="1" applyAlignment="1">
      <alignment horizontal="center"/>
      <protection/>
    </xf>
    <xf numFmtId="0" fontId="13" fillId="35" borderId="45" xfId="48" applyNumberFormat="1" applyFont="1" applyFill="1" applyBorder="1" applyAlignment="1">
      <alignment horizontal="center"/>
      <protection/>
    </xf>
    <xf numFmtId="0" fontId="13" fillId="35" borderId="46" xfId="48" applyNumberFormat="1" applyFont="1" applyFill="1" applyBorder="1" applyAlignment="1">
      <alignment horizontal="center"/>
      <protection/>
    </xf>
    <xf numFmtId="0" fontId="7" fillId="35" borderId="47" xfId="48" applyFont="1" applyFill="1" applyBorder="1" applyAlignment="1">
      <alignment horizontal="center"/>
      <protection/>
    </xf>
    <xf numFmtId="3" fontId="20" fillId="35" borderId="48" xfId="48" applyNumberFormat="1" applyFont="1" applyFill="1" applyBorder="1" applyAlignment="1">
      <alignment horizontal="right"/>
      <protection/>
    </xf>
    <xf numFmtId="0" fontId="13" fillId="35" borderId="44" xfId="48" applyNumberFormat="1" applyFont="1" applyFill="1" applyBorder="1" applyAlignment="1">
      <alignment horizontal="center"/>
      <protection/>
    </xf>
    <xf numFmtId="3" fontId="3" fillId="35" borderId="37" xfId="35" applyNumberFormat="1" applyFont="1" applyFill="1" applyBorder="1" applyAlignment="1" applyProtection="1">
      <alignment horizontal="center"/>
      <protection/>
    </xf>
    <xf numFmtId="49" fontId="1" fillId="4" borderId="19" xfId="48" applyNumberFormat="1" applyFont="1" applyFill="1" applyBorder="1" applyAlignment="1" applyProtection="1">
      <alignment horizontal="center"/>
      <protection locked="0"/>
    </xf>
    <xf numFmtId="3" fontId="6" fillId="4" borderId="11" xfId="0" applyNumberFormat="1" applyFont="1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9" fontId="20" fillId="35" borderId="49" xfId="48" applyNumberFormat="1" applyFont="1" applyFill="1" applyBorder="1" applyAlignment="1" applyProtection="1">
      <alignment horizontal="right"/>
      <protection/>
    </xf>
    <xf numFmtId="9" fontId="20" fillId="35" borderId="38" xfId="48" applyNumberFormat="1" applyFont="1" applyFill="1" applyBorder="1" applyAlignment="1">
      <alignment horizontal="right"/>
      <protection/>
    </xf>
    <xf numFmtId="40" fontId="10" fillId="0" borderId="0" xfId="34" applyFont="1" applyAlignment="1" applyProtection="1">
      <alignment/>
      <protection/>
    </xf>
    <xf numFmtId="40" fontId="6" fillId="0" borderId="0" xfId="34" applyFont="1" applyAlignment="1" applyProtection="1">
      <alignment/>
      <protection/>
    </xf>
    <xf numFmtId="3" fontId="0" fillId="0" borderId="15" xfId="48" applyNumberFormat="1" applyFont="1" applyFill="1" applyBorder="1" applyAlignment="1" applyProtection="1">
      <alignment horizontal="right"/>
      <protection/>
    </xf>
    <xf numFmtId="0" fontId="15" fillId="35" borderId="40" xfId="48" applyFont="1" applyFill="1" applyBorder="1" applyAlignment="1">
      <alignment horizontal="center"/>
      <protection/>
    </xf>
    <xf numFmtId="0" fontId="3" fillId="0" borderId="15" xfId="48" applyFont="1" applyBorder="1" applyAlignment="1">
      <alignment horizontal="center"/>
      <protection/>
    </xf>
    <xf numFmtId="3" fontId="0" fillId="0" borderId="15" xfId="48" applyNumberFormat="1" applyFont="1" applyBorder="1" applyAlignment="1">
      <alignment/>
      <protection/>
    </xf>
    <xf numFmtId="3" fontId="20" fillId="35" borderId="48" xfId="48" applyNumberFormat="1" applyFont="1" applyFill="1" applyBorder="1" applyAlignment="1">
      <alignment/>
      <protection/>
    </xf>
    <xf numFmtId="0" fontId="15" fillId="35" borderId="38" xfId="48" applyFont="1" applyFill="1" applyBorder="1" applyAlignment="1">
      <alignment horizontal="center"/>
      <protection/>
    </xf>
    <xf numFmtId="3" fontId="0" fillId="33" borderId="15" xfId="48" applyNumberFormat="1" applyFont="1" applyFill="1" applyBorder="1" applyAlignment="1">
      <alignment horizontal="right"/>
      <protection/>
    </xf>
    <xf numFmtId="3" fontId="20" fillId="35" borderId="38" xfId="48" applyNumberFormat="1" applyFont="1" applyFill="1" applyBorder="1" applyAlignment="1" applyProtection="1">
      <alignment horizontal="right"/>
      <protection/>
    </xf>
    <xf numFmtId="185" fontId="5" fillId="34" borderId="11" xfId="34" applyNumberFormat="1" applyFont="1" applyFill="1" applyBorder="1" applyAlignment="1">
      <alignment horizontal="center"/>
    </xf>
    <xf numFmtId="185" fontId="13" fillId="35" borderId="41" xfId="48" applyNumberFormat="1" applyFont="1" applyFill="1" applyBorder="1" applyAlignment="1">
      <alignment horizontal="center"/>
      <protection/>
    </xf>
    <xf numFmtId="49" fontId="1" fillId="0" borderId="19" xfId="48" applyNumberFormat="1" applyFont="1" applyFill="1" applyBorder="1" applyAlignment="1" applyProtection="1">
      <alignment horizontal="left"/>
      <protection/>
    </xf>
    <xf numFmtId="0" fontId="1" fillId="0" borderId="19" xfId="48" applyNumberFormat="1" applyFont="1" applyFill="1" applyBorder="1" applyAlignment="1" applyProtection="1">
      <alignment horizontal="left"/>
      <protection/>
    </xf>
    <xf numFmtId="14" fontId="1" fillId="0" borderId="19" xfId="48" applyNumberFormat="1" applyFont="1" applyFill="1" applyBorder="1" applyAlignment="1" applyProtection="1">
      <alignment horizontal="left"/>
      <protection/>
    </xf>
    <xf numFmtId="0" fontId="2" fillId="0" borderId="0" xfId="48" applyFont="1" applyBorder="1" applyAlignment="1" applyProtection="1">
      <alignment horizontal="center"/>
      <protection/>
    </xf>
    <xf numFmtId="0" fontId="21" fillId="4" borderId="0" xfId="48" applyNumberFormat="1" applyFont="1" applyFill="1" applyAlignment="1" applyProtection="1">
      <alignment horizontal="center"/>
      <protection locked="0"/>
    </xf>
    <xf numFmtId="0" fontId="0" fillId="4" borderId="20" xfId="48" applyFont="1" applyFill="1" applyBorder="1" applyAlignment="1" applyProtection="1">
      <alignment horizontal="left"/>
      <protection locked="0"/>
    </xf>
    <xf numFmtId="49" fontId="1" fillId="4" borderId="19" xfId="48" applyNumberFormat="1" applyFont="1" applyFill="1" applyBorder="1" applyAlignment="1" applyProtection="1">
      <alignment horizontal="left"/>
      <protection locked="0"/>
    </xf>
    <xf numFmtId="190" fontId="1" fillId="4" borderId="19" xfId="48" applyNumberFormat="1" applyFont="1" applyFill="1" applyBorder="1" applyAlignment="1" applyProtection="1">
      <alignment horizontal="left"/>
      <protection locked="0"/>
    </xf>
    <xf numFmtId="0" fontId="1" fillId="4" borderId="19" xfId="48" applyFont="1" applyFill="1" applyBorder="1" applyAlignment="1" applyProtection="1">
      <alignment horizontal="left"/>
      <protection locked="0"/>
    </xf>
    <xf numFmtId="14" fontId="1" fillId="4" borderId="19" xfId="48" applyNumberFormat="1" applyFont="1" applyFill="1" applyBorder="1" applyAlignment="1" applyProtection="1">
      <alignment horizontal="left"/>
      <protection locked="0"/>
    </xf>
    <xf numFmtId="0" fontId="21" fillId="0" borderId="20" xfId="48" applyFont="1" applyBorder="1" applyAlignment="1" applyProtection="1">
      <alignment horizontal="center"/>
      <protection/>
    </xf>
    <xf numFmtId="0" fontId="17" fillId="0" borderId="0" xfId="48" applyFont="1" applyAlignment="1" applyProtection="1">
      <alignment horizontal="center"/>
      <protection/>
    </xf>
    <xf numFmtId="0" fontId="5" fillId="35" borderId="50" xfId="48" applyNumberFormat="1" applyFont="1" applyFill="1" applyBorder="1" applyAlignment="1">
      <alignment horizontal="center" vertical="center"/>
      <protection/>
    </xf>
    <xf numFmtId="0" fontId="5" fillId="35" borderId="51" xfId="48" applyNumberFormat="1" applyFont="1" applyFill="1" applyBorder="1" applyAlignment="1">
      <alignment horizontal="center" vertical="center"/>
      <protection/>
    </xf>
    <xf numFmtId="0" fontId="15" fillId="35" borderId="52" xfId="48" applyNumberFormat="1" applyFont="1" applyFill="1" applyBorder="1" applyAlignment="1">
      <alignment horizontal="center" vertical="center"/>
      <protection/>
    </xf>
    <xf numFmtId="0" fontId="15" fillId="35" borderId="47" xfId="4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_Prod Budget" xfId="34"/>
    <cellStyle name="Currency_Summary" xfId="35"/>
    <cellStyle name="Halb" xfId="36"/>
    <cellStyle name="Hea" xfId="37"/>
    <cellStyle name="Hoiatuse tekst" xfId="38"/>
    <cellStyle name="Hyperlink" xfId="39"/>
    <cellStyle name="Kokku" xfId="40"/>
    <cellStyle name="Comma" xfId="41"/>
    <cellStyle name="Comma [0]" xfId="42"/>
    <cellStyle name="Kontrolli lahtrit" xfId="43"/>
    <cellStyle name="Followed Hyperlink" xfId="44"/>
    <cellStyle name="Lingitud lahter" xfId="45"/>
    <cellStyle name="Märkus" xfId="46"/>
    <cellStyle name="Neutraalne" xfId="47"/>
    <cellStyle name="Normal_Summary" xfId="48"/>
    <cellStyle name="Pealkiri" xfId="49"/>
    <cellStyle name="Pealkiri 1" xfId="50"/>
    <cellStyle name="Pealkiri 2" xfId="51"/>
    <cellStyle name="Pealkiri 3" xfId="52"/>
    <cellStyle name="Pealkiri 4" xfId="53"/>
    <cellStyle name="Percent" xfId="54"/>
    <cellStyle name="Rõhk1" xfId="55"/>
    <cellStyle name="Rõhk2" xfId="56"/>
    <cellStyle name="Rõhk3" xfId="57"/>
    <cellStyle name="Rõhk4" xfId="58"/>
    <cellStyle name="Rõhk5" xfId="59"/>
    <cellStyle name="Rõhk6" xfId="60"/>
    <cellStyle name="Selgitav tekst" xfId="61"/>
    <cellStyle name="Sisestus" xfId="62"/>
    <cellStyle name="Currency" xfId="63"/>
    <cellStyle name="Currency [0]" xfId="64"/>
    <cellStyle name="Väljund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zoomScalePageLayoutView="0" workbookViewId="0" topLeftCell="A1">
      <selection activeCell="A62" sqref="A62"/>
    </sheetView>
  </sheetViews>
  <sheetFormatPr defaultColWidth="9.140625" defaultRowHeight="12.75"/>
  <cols>
    <col min="1" max="1" width="5.8515625" style="0" customWidth="1"/>
    <col min="2" max="2" width="12.28125" style="0" customWidth="1"/>
    <col min="3" max="3" width="9.8515625" style="0" bestFit="1" customWidth="1"/>
    <col min="4" max="4" width="15.7109375" style="0" customWidth="1"/>
    <col min="5" max="5" width="9.7109375" style="0" customWidth="1"/>
    <col min="6" max="6" width="11.00390625" style="0" customWidth="1"/>
    <col min="7" max="7" width="8.28125" style="0" customWidth="1"/>
    <col min="8" max="8" width="9.57421875" style="9" customWidth="1"/>
  </cols>
  <sheetData>
    <row r="1" spans="1:10" ht="18">
      <c r="A1" s="53" t="s">
        <v>290</v>
      </c>
      <c r="B1" s="237"/>
      <c r="C1" s="12"/>
      <c r="D1" s="53"/>
      <c r="E1" s="238"/>
      <c r="F1" s="239"/>
      <c r="G1" s="239"/>
      <c r="H1" s="250"/>
      <c r="I1" s="52"/>
      <c r="J1" s="51"/>
    </row>
    <row r="2" spans="1:8" ht="5.25" customHeight="1">
      <c r="A2" s="241"/>
      <c r="B2" s="242"/>
      <c r="C2" s="243"/>
      <c r="D2" s="244"/>
      <c r="E2" s="238"/>
      <c r="F2" s="239"/>
      <c r="G2" s="239"/>
      <c r="H2" s="263"/>
    </row>
    <row r="3" spans="1:10" ht="16.5" customHeight="1">
      <c r="A3" s="242"/>
      <c r="B3" s="503">
        <f>'teg üld'!B3</f>
        <v>0</v>
      </c>
      <c r="C3" s="503"/>
      <c r="D3" s="503"/>
      <c r="E3" s="503"/>
      <c r="F3" s="503"/>
      <c r="G3" s="239"/>
      <c r="H3" s="264"/>
      <c r="J3" s="51"/>
    </row>
    <row r="4" spans="1:8" ht="12.75">
      <c r="A4" s="246"/>
      <c r="B4" s="247"/>
      <c r="C4" s="248"/>
      <c r="D4" s="249" t="s">
        <v>161</v>
      </c>
      <c r="E4" s="250"/>
      <c r="F4" s="251"/>
      <c r="G4" s="240"/>
      <c r="H4" s="250"/>
    </row>
    <row r="5" spans="1:8" ht="15">
      <c r="A5" s="252" t="s">
        <v>184</v>
      </c>
      <c r="B5" s="253"/>
      <c r="C5" s="265">
        <f>'teg üld'!C5</f>
        <v>0</v>
      </c>
      <c r="D5" s="252"/>
      <c r="E5" s="254"/>
      <c r="F5" s="255"/>
      <c r="G5" s="256"/>
      <c r="H5" s="266"/>
    </row>
    <row r="6" spans="1:8" ht="12.75">
      <c r="A6" s="258"/>
      <c r="B6" s="258"/>
      <c r="C6" s="259"/>
      <c r="D6" s="259"/>
      <c r="E6" s="260"/>
      <c r="F6" s="259"/>
      <c r="G6" s="259"/>
      <c r="H6" s="260"/>
    </row>
    <row r="7" spans="1:8" ht="12.75">
      <c r="A7" s="402" t="s">
        <v>276</v>
      </c>
      <c r="B7" s="402"/>
      <c r="C7" s="500">
        <f>'teg üld'!C7:D7</f>
        <v>0</v>
      </c>
      <c r="D7" s="501"/>
      <c r="E7" s="403" t="s">
        <v>165</v>
      </c>
      <c r="F7" s="403"/>
      <c r="G7" s="501">
        <f>'teg üld'!G7</f>
        <v>0</v>
      </c>
      <c r="H7" s="501"/>
    </row>
    <row r="8" spans="1:8" ht="12.75">
      <c r="A8" s="402" t="s">
        <v>277</v>
      </c>
      <c r="B8" s="402"/>
      <c r="C8" s="500">
        <f>'teg üld'!C8:D8</f>
        <v>0</v>
      </c>
      <c r="D8" s="501"/>
      <c r="E8" s="403" t="s">
        <v>397</v>
      </c>
      <c r="F8" s="403"/>
      <c r="G8" s="501">
        <f>'teg üld'!G8</f>
        <v>0</v>
      </c>
      <c r="H8" s="501"/>
    </row>
    <row r="9" spans="1:8" ht="12.75">
      <c r="A9" s="258" t="s">
        <v>163</v>
      </c>
      <c r="B9" s="258"/>
      <c r="C9" s="500">
        <f>'teg üld'!C9:D9</f>
        <v>0</v>
      </c>
      <c r="D9" s="501"/>
      <c r="E9" s="403" t="s">
        <v>398</v>
      </c>
      <c r="F9" s="403"/>
      <c r="G9" s="501">
        <f>'teg üld'!G9</f>
        <v>0</v>
      </c>
      <c r="H9" s="501"/>
    </row>
    <row r="10" spans="1:8" ht="12.75">
      <c r="A10" s="258" t="s">
        <v>164</v>
      </c>
      <c r="B10" s="258"/>
      <c r="C10" s="500">
        <f>'teg üld'!C10:D10</f>
        <v>0</v>
      </c>
      <c r="D10" s="501"/>
      <c r="E10" s="403" t="s">
        <v>399</v>
      </c>
      <c r="F10" s="403"/>
      <c r="G10" s="501">
        <f>'teg üld'!G10</f>
        <v>0</v>
      </c>
      <c r="H10" s="501"/>
    </row>
    <row r="11" spans="1:8" ht="12.75">
      <c r="A11" s="258" t="s">
        <v>280</v>
      </c>
      <c r="B11" s="258"/>
      <c r="C11" s="500">
        <f>'teg üld'!C11:D11</f>
        <v>0</v>
      </c>
      <c r="D11" s="501"/>
      <c r="E11" s="403" t="s">
        <v>400</v>
      </c>
      <c r="F11" s="403"/>
      <c r="G11" s="501">
        <f>'teg üld'!G11</f>
        <v>0</v>
      </c>
      <c r="H11" s="501"/>
    </row>
    <row r="12" spans="1:8" ht="12.75">
      <c r="A12" s="260" t="s">
        <v>344</v>
      </c>
      <c r="B12" s="259"/>
      <c r="C12" s="500">
        <f>'teg üld'!C12:D12</f>
        <v>0</v>
      </c>
      <c r="D12" s="501"/>
      <c r="E12" s="403" t="s">
        <v>162</v>
      </c>
      <c r="F12" s="403"/>
      <c r="G12" s="502">
        <f>'teg üld'!G12</f>
        <v>0</v>
      </c>
      <c r="H12" s="502"/>
    </row>
    <row r="13" spans="1:8" ht="12.75">
      <c r="A13" s="260" t="s">
        <v>185</v>
      </c>
      <c r="B13" s="259"/>
      <c r="C13" s="502">
        <f>'teg üld'!C13:D13</f>
        <v>0</v>
      </c>
      <c r="D13" s="502"/>
      <c r="E13" s="259" t="s">
        <v>409</v>
      </c>
      <c r="F13" s="259"/>
      <c r="G13" s="501">
        <f>'teg üld'!G13</f>
        <v>0</v>
      </c>
      <c r="H13" s="501"/>
    </row>
    <row r="14" spans="1:8" ht="12.75">
      <c r="A14" s="258"/>
      <c r="B14" s="258"/>
      <c r="C14" s="259"/>
      <c r="D14" s="259"/>
      <c r="E14" s="261"/>
      <c r="F14" s="262"/>
      <c r="G14" s="261"/>
      <c r="H14" s="267"/>
    </row>
    <row r="15" spans="1:8" ht="13.5" thickBot="1">
      <c r="A15" s="21" t="s">
        <v>413</v>
      </c>
      <c r="B15" s="18"/>
      <c r="D15" s="19"/>
      <c r="E15" s="20"/>
      <c r="F15" s="19"/>
      <c r="G15" s="19"/>
      <c r="H15" s="20"/>
    </row>
    <row r="16" spans="1:8" ht="13.5" thickTop="1">
      <c r="A16" s="410" t="s">
        <v>182</v>
      </c>
      <c r="B16" s="411"/>
      <c r="C16" s="411" t="s">
        <v>167</v>
      </c>
      <c r="D16" s="412"/>
      <c r="E16" s="413" t="s">
        <v>235</v>
      </c>
      <c r="F16" s="491" t="s">
        <v>236</v>
      </c>
      <c r="G16" s="414" t="s">
        <v>417</v>
      </c>
      <c r="H16" s="415" t="s">
        <v>421</v>
      </c>
    </row>
    <row r="17" spans="1:8" ht="12.75">
      <c r="A17" s="1"/>
      <c r="B17" s="14"/>
      <c r="C17" s="15"/>
      <c r="D17" s="15"/>
      <c r="E17" s="16"/>
      <c r="F17" s="492"/>
      <c r="G17" s="17"/>
      <c r="H17" s="38"/>
    </row>
    <row r="18" spans="1:8" ht="12.75">
      <c r="A18" s="150">
        <v>1</v>
      </c>
      <c r="B18" s="151" t="str">
        <f>'ea detail'!D7</f>
        <v>KÄSIKIRI / ÕIGUSED</v>
      </c>
      <c r="C18" s="152"/>
      <c r="D18" s="152"/>
      <c r="E18" s="153">
        <f>'ea rahavoog'!H8</f>
        <v>0</v>
      </c>
      <c r="F18" s="493">
        <f>'teg rahavoog'!H8</f>
        <v>0</v>
      </c>
      <c r="G18" s="154" t="str">
        <f>IF(F18&gt;0,E18/F18-1,"-")</f>
        <v>-</v>
      </c>
      <c r="H18" s="155">
        <f>E18-F18</f>
        <v>0</v>
      </c>
    </row>
    <row r="19" spans="1:8" ht="12.75">
      <c r="A19" s="150">
        <v>2</v>
      </c>
      <c r="B19" s="151" t="str">
        <f>'ea detail'!D19</f>
        <v>PRODUTSENT / REŽISSÖÖR</v>
      </c>
      <c r="C19" s="152"/>
      <c r="D19" s="152"/>
      <c r="E19" s="153">
        <f>'ea rahavoog'!H9</f>
        <v>0</v>
      </c>
      <c r="F19" s="493">
        <f>'teg rahavoog'!H9</f>
        <v>0</v>
      </c>
      <c r="G19" s="154" t="str">
        <f aca="true" t="shared" si="0" ref="G19:G44">IF(F19&gt;0,E19/F19-1,"-")</f>
        <v>-</v>
      </c>
      <c r="H19" s="155">
        <f aca="true" t="shared" si="1" ref="H19:H44">E19-F19</f>
        <v>0</v>
      </c>
    </row>
    <row r="20" spans="1:8" ht="12.75">
      <c r="A20" s="150">
        <v>3</v>
      </c>
      <c r="B20" s="151" t="str">
        <f>'ea detail'!D30</f>
        <v>NÄITLEJAD / CASTING</v>
      </c>
      <c r="C20" s="152"/>
      <c r="D20" s="152"/>
      <c r="E20" s="153">
        <f>'ea rahavoog'!H10</f>
        <v>0</v>
      </c>
      <c r="F20" s="493">
        <f>'teg rahavoog'!H10</f>
        <v>0</v>
      </c>
      <c r="G20" s="154" t="str">
        <f t="shared" si="0"/>
        <v>-</v>
      </c>
      <c r="H20" s="155">
        <f t="shared" si="1"/>
        <v>0</v>
      </c>
    </row>
    <row r="21" spans="1:8" ht="12.75">
      <c r="A21" s="150">
        <v>4</v>
      </c>
      <c r="B21" s="151" t="str">
        <f>'ea detail'!D43</f>
        <v>FILMIGRUPP</v>
      </c>
      <c r="C21" s="152"/>
      <c r="D21" s="152"/>
      <c r="E21" s="153">
        <f>'ea rahavoog'!H11</f>
        <v>0</v>
      </c>
      <c r="F21" s="493">
        <f>'teg rahavoog'!H11</f>
        <v>0</v>
      </c>
      <c r="G21" s="154" t="str">
        <f t="shared" si="0"/>
        <v>-</v>
      </c>
      <c r="H21" s="155">
        <f t="shared" si="1"/>
        <v>0</v>
      </c>
    </row>
    <row r="22" spans="1:8" ht="12.75">
      <c r="A22" s="150">
        <v>5</v>
      </c>
      <c r="B22" s="157" t="str">
        <f>'ea detail'!D87</f>
        <v>SOTSIAALMAKS</v>
      </c>
      <c r="C22" s="158"/>
      <c r="D22" s="158"/>
      <c r="E22" s="153">
        <f>'ea rahavoog'!H12</f>
        <v>0</v>
      </c>
      <c r="F22" s="493">
        <f>'teg rahavoog'!H12</f>
        <v>0</v>
      </c>
      <c r="G22" s="154" t="str">
        <f t="shared" si="0"/>
        <v>-</v>
      </c>
      <c r="H22" s="155">
        <f t="shared" si="1"/>
        <v>0</v>
      </c>
    </row>
    <row r="23" spans="1:10" ht="12.75">
      <c r="A23" s="150">
        <v>6</v>
      </c>
      <c r="B23" s="151" t="str">
        <f>'ea detail'!D96</f>
        <v>VÕTTEPAIKADE KULU</v>
      </c>
      <c r="C23" s="152"/>
      <c r="D23" s="152"/>
      <c r="E23" s="153">
        <f>'ea rahavoog'!H13</f>
        <v>0</v>
      </c>
      <c r="F23" s="493">
        <f>'teg rahavoog'!H13</f>
        <v>0</v>
      </c>
      <c r="G23" s="154" t="str">
        <f t="shared" si="0"/>
        <v>-</v>
      </c>
      <c r="H23" s="155">
        <f t="shared" si="1"/>
        <v>0</v>
      </c>
      <c r="J23" s="28"/>
    </row>
    <row r="24" spans="1:8" ht="12.75">
      <c r="A24" s="150">
        <v>7</v>
      </c>
      <c r="B24" s="151" t="str">
        <f>'ea detail'!D107</f>
        <v>VÕTTETEHNIKA</v>
      </c>
      <c r="C24" s="152"/>
      <c r="D24" s="152"/>
      <c r="E24" s="153">
        <f>'ea rahavoog'!H14</f>
        <v>0</v>
      </c>
      <c r="F24" s="493">
        <f>'teg rahavoog'!H14</f>
        <v>0</v>
      </c>
      <c r="G24" s="154" t="str">
        <f t="shared" si="0"/>
        <v>-</v>
      </c>
      <c r="H24" s="155">
        <f t="shared" si="1"/>
        <v>0</v>
      </c>
    </row>
    <row r="25" spans="1:8" ht="12.75">
      <c r="A25" s="150">
        <v>8</v>
      </c>
      <c r="B25" s="151" t="str">
        <f>'ea detail'!D128</f>
        <v>VÕTTETEHNILISTE TEENUSTE PAKETID</v>
      </c>
      <c r="C25" s="152"/>
      <c r="D25" s="152"/>
      <c r="E25" s="153">
        <f>'ea rahavoog'!H15</f>
        <v>0</v>
      </c>
      <c r="F25" s="493">
        <f>'teg rahavoog'!H15</f>
        <v>0</v>
      </c>
      <c r="G25" s="154" t="str">
        <f t="shared" si="0"/>
        <v>-</v>
      </c>
      <c r="H25" s="155">
        <f t="shared" si="1"/>
        <v>0</v>
      </c>
    </row>
    <row r="26" spans="1:8" ht="12.75">
      <c r="A26" s="150">
        <v>9</v>
      </c>
      <c r="B26" s="151" t="str">
        <f>'ea detail'!D139</f>
        <v>LAVASTUSKULUD</v>
      </c>
      <c r="C26" s="152"/>
      <c r="D26" s="152"/>
      <c r="E26" s="153">
        <f>'ea rahavoog'!H16</f>
        <v>0</v>
      </c>
      <c r="F26" s="493">
        <f>'teg rahavoog'!H16</f>
        <v>0</v>
      </c>
      <c r="G26" s="154" t="str">
        <f t="shared" si="0"/>
        <v>-</v>
      </c>
      <c r="H26" s="155">
        <f t="shared" si="1"/>
        <v>0</v>
      </c>
    </row>
    <row r="27" spans="1:8" ht="12.75">
      <c r="A27" s="150">
        <v>10</v>
      </c>
      <c r="B27" s="151" t="str">
        <f>'ea detail'!D157</f>
        <v>MATERJAL</v>
      </c>
      <c r="C27" s="152"/>
      <c r="D27" s="152"/>
      <c r="E27" s="153">
        <f>'ea rahavoog'!H17</f>
        <v>0</v>
      </c>
      <c r="F27" s="493">
        <f>'teg rahavoog'!H17</f>
        <v>0</v>
      </c>
      <c r="G27" s="154" t="str">
        <f t="shared" si="0"/>
        <v>-</v>
      </c>
      <c r="H27" s="155">
        <f t="shared" si="1"/>
        <v>0</v>
      </c>
    </row>
    <row r="28" spans="1:8" ht="12.75">
      <c r="A28" s="150">
        <v>11</v>
      </c>
      <c r="B28" s="151" t="str">
        <f>'ea detail'!D167</f>
        <v>LABOR</v>
      </c>
      <c r="C28" s="152"/>
      <c r="D28" s="152"/>
      <c r="E28" s="153">
        <f>'ea rahavoog'!H18</f>
        <v>0</v>
      </c>
      <c r="F28" s="493">
        <f>'teg rahavoog'!H18</f>
        <v>0</v>
      </c>
      <c r="G28" s="154" t="str">
        <f t="shared" si="0"/>
        <v>-</v>
      </c>
      <c r="H28" s="155">
        <f t="shared" si="1"/>
        <v>0</v>
      </c>
    </row>
    <row r="29" spans="1:8" ht="12.75">
      <c r="A29" s="150">
        <v>12</v>
      </c>
      <c r="B29" s="151" t="str">
        <f>'ea detail'!D173</f>
        <v>JÄRELTÖÖTLUS</v>
      </c>
      <c r="C29" s="152"/>
      <c r="D29" s="152"/>
      <c r="E29" s="153">
        <f>'ea rahavoog'!H19</f>
        <v>0</v>
      </c>
      <c r="F29" s="493">
        <f>'teg rahavoog'!H19</f>
        <v>0</v>
      </c>
      <c r="G29" s="154" t="str">
        <f t="shared" si="0"/>
        <v>-</v>
      </c>
      <c r="H29" s="155">
        <f t="shared" si="1"/>
        <v>0</v>
      </c>
    </row>
    <row r="30" spans="1:8" ht="12.75">
      <c r="A30" s="150">
        <v>13</v>
      </c>
      <c r="B30" s="151" t="str">
        <f>'ea detail'!D194</f>
        <v>MUUSIKA</v>
      </c>
      <c r="C30" s="152"/>
      <c r="D30" s="152"/>
      <c r="E30" s="153">
        <f>'ea rahavoog'!H20</f>
        <v>0</v>
      </c>
      <c r="F30" s="493">
        <f>'teg rahavoog'!H20</f>
        <v>0</v>
      </c>
      <c r="G30" s="154" t="str">
        <f t="shared" si="0"/>
        <v>-</v>
      </c>
      <c r="H30" s="155">
        <f t="shared" si="1"/>
        <v>0</v>
      </c>
    </row>
    <row r="31" spans="1:8" ht="12.75">
      <c r="A31" s="150">
        <v>14</v>
      </c>
      <c r="B31" s="151" t="str">
        <f>'ea detail'!D210</f>
        <v>TIITRID / GRAAFIKA</v>
      </c>
      <c r="C31" s="152"/>
      <c r="D31" s="152"/>
      <c r="E31" s="153">
        <f>'ea rahavoog'!H21</f>
        <v>0</v>
      </c>
      <c r="F31" s="493">
        <f>'teg rahavoog'!H21</f>
        <v>0</v>
      </c>
      <c r="G31" s="154" t="str">
        <f t="shared" si="0"/>
        <v>-</v>
      </c>
      <c r="H31" s="155">
        <f t="shared" si="1"/>
        <v>0</v>
      </c>
    </row>
    <row r="32" spans="1:8" ht="12.75">
      <c r="A32" s="150">
        <v>15</v>
      </c>
      <c r="B32" s="151" t="str">
        <f>'ea detail'!D219</f>
        <v>ARHIIVIMATERJAL</v>
      </c>
      <c r="C32" s="152"/>
      <c r="D32" s="152"/>
      <c r="E32" s="153">
        <f>'ea rahavoog'!H22</f>
        <v>0</v>
      </c>
      <c r="F32" s="493">
        <f>'teg rahavoog'!H22</f>
        <v>0</v>
      </c>
      <c r="G32" s="154" t="str">
        <f t="shared" si="0"/>
        <v>-</v>
      </c>
      <c r="H32" s="155">
        <f t="shared" si="1"/>
        <v>0</v>
      </c>
    </row>
    <row r="33" spans="1:8" ht="12.75">
      <c r="A33" s="150">
        <v>16</v>
      </c>
      <c r="B33" s="151" t="str">
        <f>'ea detail'!D227</f>
        <v>TRANSPORDIKULUD</v>
      </c>
      <c r="C33" s="152"/>
      <c r="D33" s="152"/>
      <c r="E33" s="153">
        <f>'ea rahavoog'!H23</f>
        <v>0</v>
      </c>
      <c r="F33" s="493">
        <f>'teg rahavoog'!H23</f>
        <v>0</v>
      </c>
      <c r="G33" s="154" t="str">
        <f t="shared" si="0"/>
        <v>-</v>
      </c>
      <c r="H33" s="155">
        <f t="shared" si="1"/>
        <v>0</v>
      </c>
    </row>
    <row r="34" spans="1:8" ht="12.75">
      <c r="A34" s="150">
        <v>17</v>
      </c>
      <c r="B34" s="151" t="str">
        <f>'ea detail'!D237</f>
        <v>REISIKULU / MAJUTUS / PÄEVARAHA</v>
      </c>
      <c r="C34" s="152"/>
      <c r="D34" s="152"/>
      <c r="E34" s="153">
        <f>'ea rahavoog'!H24</f>
        <v>0</v>
      </c>
      <c r="F34" s="493">
        <f>'teg rahavoog'!H24</f>
        <v>0</v>
      </c>
      <c r="G34" s="154" t="str">
        <f t="shared" si="0"/>
        <v>-</v>
      </c>
      <c r="H34" s="155">
        <f t="shared" si="1"/>
        <v>0</v>
      </c>
    </row>
    <row r="35" spans="1:8" ht="12.75">
      <c r="A35" s="150">
        <v>18</v>
      </c>
      <c r="B35" s="151" t="str">
        <f>'ea detail'!D249</f>
        <v>MUU TOOTMISKULU</v>
      </c>
      <c r="C35" s="152"/>
      <c r="D35" s="152"/>
      <c r="E35" s="153">
        <f>'ea rahavoog'!H25</f>
        <v>0</v>
      </c>
      <c r="F35" s="493">
        <f>'teg rahavoog'!H25</f>
        <v>0</v>
      </c>
      <c r="G35" s="154" t="str">
        <f t="shared" si="0"/>
        <v>-</v>
      </c>
      <c r="H35" s="155">
        <f t="shared" si="1"/>
        <v>0</v>
      </c>
    </row>
    <row r="36" spans="1:8" ht="12.75">
      <c r="A36" s="150">
        <v>19</v>
      </c>
      <c r="B36" s="151" t="str">
        <f>'ea detail'!D258</f>
        <v>KINDLUSTUS</v>
      </c>
      <c r="C36" s="152"/>
      <c r="D36" s="152"/>
      <c r="E36" s="153">
        <f>'ea rahavoog'!H26</f>
        <v>0</v>
      </c>
      <c r="F36" s="493">
        <f>'teg rahavoog'!H26</f>
        <v>0</v>
      </c>
      <c r="G36" s="154" t="str">
        <f t="shared" si="0"/>
        <v>-</v>
      </c>
      <c r="H36" s="155">
        <f t="shared" si="1"/>
        <v>0</v>
      </c>
    </row>
    <row r="37" spans="1:8" ht="12.75">
      <c r="A37" s="150">
        <v>20</v>
      </c>
      <c r="B37" s="151" t="str">
        <f>'ea detail'!D265</f>
        <v>AUDIT</v>
      </c>
      <c r="C37" s="152"/>
      <c r="D37" s="152"/>
      <c r="E37" s="153">
        <f>'ea rahavoog'!H27</f>
        <v>0</v>
      </c>
      <c r="F37" s="493">
        <f>'teg rahavoog'!H27</f>
        <v>0</v>
      </c>
      <c r="G37" s="154" t="str">
        <f t="shared" si="0"/>
        <v>-</v>
      </c>
      <c r="H37" s="155">
        <f t="shared" si="1"/>
        <v>0</v>
      </c>
    </row>
    <row r="38" spans="1:8" ht="12.75">
      <c r="A38" s="150">
        <v>21</v>
      </c>
      <c r="B38" s="151" t="str">
        <f>'ea detail'!D271</f>
        <v>FINANTS / ÕIGUS</v>
      </c>
      <c r="C38" s="152"/>
      <c r="D38" s="152"/>
      <c r="E38" s="153">
        <f>'ea rahavoog'!H28</f>
        <v>0</v>
      </c>
      <c r="F38" s="493">
        <f>'teg rahavoog'!H28</f>
        <v>0</v>
      </c>
      <c r="G38" s="154" t="str">
        <f t="shared" si="0"/>
        <v>-</v>
      </c>
      <c r="H38" s="155">
        <f t="shared" si="1"/>
        <v>0</v>
      </c>
    </row>
    <row r="39" spans="1:8" ht="12.75">
      <c r="A39" s="150">
        <v>22</v>
      </c>
      <c r="B39" s="151" t="str">
        <f>'ea detail'!D279</f>
        <v>TURUNDUSKULU</v>
      </c>
      <c r="C39" s="152"/>
      <c r="D39" s="152"/>
      <c r="E39" s="153">
        <f>'ea rahavoog'!H29</f>
        <v>0</v>
      </c>
      <c r="F39" s="493">
        <f>'teg rahavoog'!H29</f>
        <v>0</v>
      </c>
      <c r="G39" s="154" t="str">
        <f t="shared" si="0"/>
        <v>-</v>
      </c>
      <c r="H39" s="155">
        <f t="shared" si="1"/>
        <v>0</v>
      </c>
    </row>
    <row r="40" spans="1:8" ht="12.75">
      <c r="A40" s="156"/>
      <c r="B40" s="159"/>
      <c r="C40" s="160" t="s">
        <v>123</v>
      </c>
      <c r="D40" s="161"/>
      <c r="E40" s="162">
        <f>'ea rahavoog'!H31</f>
        <v>0</v>
      </c>
      <c r="F40" s="493">
        <f>'teg rahavoog'!H31</f>
        <v>0</v>
      </c>
      <c r="G40" s="154" t="str">
        <f t="shared" si="0"/>
        <v>-</v>
      </c>
      <c r="H40" s="155">
        <f t="shared" si="1"/>
        <v>0</v>
      </c>
    </row>
    <row r="41" spans="1:8" ht="12.75">
      <c r="A41" s="156"/>
      <c r="B41" s="159"/>
      <c r="C41" s="158"/>
      <c r="D41" s="158"/>
      <c r="E41" s="153"/>
      <c r="F41" s="493"/>
      <c r="G41" s="154"/>
      <c r="H41" s="155"/>
    </row>
    <row r="42" spans="1:8" ht="12.75">
      <c r="A42" s="156"/>
      <c r="B42" s="159"/>
      <c r="C42" s="380" t="str">
        <f>'ea detail'!D294</f>
        <v>ÜLDKULUD</v>
      </c>
      <c r="D42" s="158"/>
      <c r="E42" s="153">
        <f>'ea rahavoog'!H33</f>
        <v>0</v>
      </c>
      <c r="F42" s="493">
        <f>'teg rahavoog'!H33</f>
        <v>0</v>
      </c>
      <c r="G42" s="154" t="str">
        <f t="shared" si="0"/>
        <v>-</v>
      </c>
      <c r="H42" s="155">
        <f t="shared" si="1"/>
        <v>0</v>
      </c>
    </row>
    <row r="43" spans="1:8" ht="12.75">
      <c r="A43" s="156"/>
      <c r="B43" s="159"/>
      <c r="C43" s="381" t="str">
        <f>'ea detail'!D296</f>
        <v>ETTENÄGEMATUD KULUD</v>
      </c>
      <c r="D43" s="158"/>
      <c r="E43" s="153">
        <f>'ea rahavoog'!H34</f>
        <v>0</v>
      </c>
      <c r="F43" s="493">
        <f>'teg rahavoog'!H34</f>
        <v>0</v>
      </c>
      <c r="G43" s="154" t="str">
        <f t="shared" si="0"/>
        <v>-</v>
      </c>
      <c r="H43" s="155">
        <f t="shared" si="1"/>
        <v>0</v>
      </c>
    </row>
    <row r="44" spans="1:8" ht="12.75">
      <c r="A44" s="156"/>
      <c r="B44" s="159"/>
      <c r="C44" s="381" t="str">
        <f>'ea detail'!D298</f>
        <v>TOOTMISTASU</v>
      </c>
      <c r="D44" s="158"/>
      <c r="E44" s="153">
        <f>'ea rahavoog'!H35</f>
        <v>0</v>
      </c>
      <c r="F44" s="493">
        <f>'teg rahavoog'!H35</f>
        <v>0</v>
      </c>
      <c r="G44" s="154" t="str">
        <f t="shared" si="0"/>
        <v>-</v>
      </c>
      <c r="H44" s="155">
        <f t="shared" si="1"/>
        <v>0</v>
      </c>
    </row>
    <row r="45" spans="1:8" ht="12.75">
      <c r="A45" s="156"/>
      <c r="B45" s="159"/>
      <c r="C45" s="158"/>
      <c r="D45" s="158"/>
      <c r="E45" s="153"/>
      <c r="F45" s="493"/>
      <c r="G45" s="164"/>
      <c r="H45" s="165"/>
    </row>
    <row r="46" spans="1:10" ht="13.5" thickBot="1">
      <c r="A46" s="416"/>
      <c r="B46" s="417"/>
      <c r="C46" s="418"/>
      <c r="D46" s="419" t="s">
        <v>416</v>
      </c>
      <c r="E46" s="420">
        <f>'ea rahavoog'!H37</f>
        <v>0</v>
      </c>
      <c r="F46" s="494">
        <f>'teg rahavoog'!H37</f>
        <v>0</v>
      </c>
      <c r="G46" s="421" t="str">
        <f>IF(E46&gt;0,E46/F46-1,"-")</f>
        <v>-</v>
      </c>
      <c r="H46" s="422">
        <f>E46-F46</f>
        <v>0</v>
      </c>
      <c r="J46" s="9"/>
    </row>
    <row r="47" spans="1:8" ht="13.5" thickTop="1">
      <c r="A47" s="2"/>
      <c r="B47" s="6"/>
      <c r="C47" s="3"/>
      <c r="D47" s="3"/>
      <c r="E47" s="7"/>
      <c r="F47" s="4"/>
      <c r="G47" s="5"/>
      <c r="H47" s="39"/>
    </row>
    <row r="48" spans="1:8" s="29" customFormat="1" ht="14.25">
      <c r="A48" s="423" t="s">
        <v>195</v>
      </c>
      <c r="B48" s="424"/>
      <c r="C48" s="425"/>
      <c r="D48" s="426"/>
      <c r="E48" s="427" t="s">
        <v>235</v>
      </c>
      <c r="F48" s="495" t="s">
        <v>236</v>
      </c>
      <c r="G48" s="428" t="s">
        <v>418</v>
      </c>
      <c r="H48" s="429" t="s">
        <v>421</v>
      </c>
    </row>
    <row r="49" spans="1:8" ht="12.75">
      <c r="A49" s="150">
        <v>1</v>
      </c>
      <c r="B49" s="166" t="str">
        <f>'teg rahavoog'!B40</f>
        <v>EESTI FILMI INSTITUUT</v>
      </c>
      <c r="C49" s="167"/>
      <c r="D49" s="168"/>
      <c r="E49" s="169">
        <f>'ea rahavoog'!H40</f>
        <v>0</v>
      </c>
      <c r="F49" s="496">
        <f>'teg rahavoog'!H40</f>
        <v>0</v>
      </c>
      <c r="G49" s="154" t="str">
        <f aca="true" t="shared" si="2" ref="G49:G59">IF(F49&gt;0,E49/F49-1,"-")</f>
        <v>-</v>
      </c>
      <c r="H49" s="155">
        <f aca="true" t="shared" si="3" ref="H49:H58">E49-F49</f>
        <v>0</v>
      </c>
    </row>
    <row r="50" spans="1:8" ht="12.75">
      <c r="A50" s="150">
        <v>2</v>
      </c>
      <c r="B50" s="166" t="str">
        <f>'teg rahavoog'!B41</f>
        <v>KULTUURKAPITAL</v>
      </c>
      <c r="C50" s="170"/>
      <c r="D50" s="168"/>
      <c r="E50" s="169">
        <f>'ea rahavoog'!H41</f>
        <v>0</v>
      </c>
      <c r="F50" s="496">
        <f>'teg rahavoog'!H41</f>
        <v>0</v>
      </c>
      <c r="G50" s="154" t="str">
        <f t="shared" si="2"/>
        <v>-</v>
      </c>
      <c r="H50" s="155">
        <f t="shared" si="3"/>
        <v>0</v>
      </c>
    </row>
    <row r="51" spans="1:8" ht="12.75">
      <c r="A51" s="150">
        <v>3</v>
      </c>
      <c r="B51" s="166" t="str">
        <f>'teg rahavoog'!B42</f>
        <v>MUUD EESTI FONDID</v>
      </c>
      <c r="C51" s="170"/>
      <c r="D51" s="168"/>
      <c r="E51" s="169">
        <f>'ea rahavoog'!H42</f>
        <v>0</v>
      </c>
      <c r="F51" s="496">
        <f>'teg rahavoog'!H42</f>
        <v>0</v>
      </c>
      <c r="G51" s="154" t="str">
        <f t="shared" si="2"/>
        <v>-</v>
      </c>
      <c r="H51" s="155">
        <f t="shared" si="3"/>
        <v>0</v>
      </c>
    </row>
    <row r="52" spans="1:8" ht="12.75">
      <c r="A52" s="150">
        <v>4</v>
      </c>
      <c r="B52" s="166" t="str">
        <f>'teg rahavoog'!B43</f>
        <v>EESTI TELEKANAL</v>
      </c>
      <c r="C52" s="170"/>
      <c r="D52" s="168"/>
      <c r="E52" s="169">
        <f>'ea rahavoog'!H43</f>
        <v>0</v>
      </c>
      <c r="F52" s="496">
        <f>'teg rahavoog'!H43</f>
        <v>0</v>
      </c>
      <c r="G52" s="154" t="str">
        <f>IF(F52&gt;0,E52/F52-1,"-")</f>
        <v>-</v>
      </c>
      <c r="H52" s="155">
        <f>E52-F52</f>
        <v>0</v>
      </c>
    </row>
    <row r="53" spans="1:8" ht="12.75">
      <c r="A53" s="150">
        <v>5</v>
      </c>
      <c r="B53" s="166" t="str">
        <f>'teg rahavoog'!B44</f>
        <v>MUUD EESTI TOETUSED</v>
      </c>
      <c r="C53" s="170"/>
      <c r="D53" s="168"/>
      <c r="E53" s="169">
        <f>'ea rahavoog'!H44</f>
        <v>0</v>
      </c>
      <c r="F53" s="496">
        <f>'teg rahavoog'!H44</f>
        <v>0</v>
      </c>
      <c r="G53" s="154" t="str">
        <f>IF(F53&gt;0,E53/F53-1,"-")</f>
        <v>-</v>
      </c>
      <c r="H53" s="155">
        <f>E53-F53</f>
        <v>0</v>
      </c>
    </row>
    <row r="54" spans="1:8" ht="12.75">
      <c r="A54" s="150">
        <v>6</v>
      </c>
      <c r="B54" s="166" t="str">
        <f>'teg rahavoog'!B45</f>
        <v>TEISTE RIIKIDE FONDID</v>
      </c>
      <c r="C54" s="170"/>
      <c r="D54" s="168"/>
      <c r="E54" s="169">
        <f>'ea rahavoog'!H45</f>
        <v>0</v>
      </c>
      <c r="F54" s="496">
        <f>'teg rahavoog'!H45</f>
        <v>0</v>
      </c>
      <c r="G54" s="154" t="str">
        <f t="shared" si="2"/>
        <v>-</v>
      </c>
      <c r="H54" s="155">
        <f t="shared" si="3"/>
        <v>0</v>
      </c>
    </row>
    <row r="55" spans="1:8" ht="12.75">
      <c r="A55" s="150">
        <v>7</v>
      </c>
      <c r="B55" s="166" t="str">
        <f>'teg rahavoog'!B46</f>
        <v>TEISTE RIIKIDE TELEKANALID</v>
      </c>
      <c r="C55" s="170"/>
      <c r="D55" s="168"/>
      <c r="E55" s="169">
        <f>'ea rahavoog'!H46</f>
        <v>0</v>
      </c>
      <c r="F55" s="496">
        <f>'teg rahavoog'!H46</f>
        <v>0</v>
      </c>
      <c r="G55" s="154" t="str">
        <f t="shared" si="2"/>
        <v>-</v>
      </c>
      <c r="H55" s="155">
        <f t="shared" si="3"/>
        <v>0</v>
      </c>
    </row>
    <row r="56" spans="1:8" ht="12.75">
      <c r="A56" s="150">
        <v>8</v>
      </c>
      <c r="B56" s="166" t="str">
        <f>'teg rahavoog'!B47</f>
        <v>MUUD TEISTE RIIKIDE TOETUSED</v>
      </c>
      <c r="C56" s="170"/>
      <c r="D56" s="168"/>
      <c r="E56" s="169">
        <f>'ea rahavoog'!H47</f>
        <v>0</v>
      </c>
      <c r="F56" s="496">
        <f>'teg rahavoog'!H47</f>
        <v>0</v>
      </c>
      <c r="G56" s="154" t="str">
        <f t="shared" si="2"/>
        <v>-</v>
      </c>
      <c r="H56" s="155">
        <f t="shared" si="3"/>
        <v>0</v>
      </c>
    </row>
    <row r="57" spans="1:8" ht="12.75">
      <c r="A57" s="150">
        <v>9</v>
      </c>
      <c r="B57" s="166" t="str">
        <f>'teg rahavoog'!B48</f>
        <v>MEDIA</v>
      </c>
      <c r="C57" s="170"/>
      <c r="D57" s="168"/>
      <c r="E57" s="169">
        <f>'ea rahavoog'!H48</f>
        <v>0</v>
      </c>
      <c r="F57" s="496">
        <f>'teg rahavoog'!H48</f>
        <v>0</v>
      </c>
      <c r="G57" s="154" t="str">
        <f t="shared" si="2"/>
        <v>-</v>
      </c>
      <c r="H57" s="155">
        <f t="shared" si="3"/>
        <v>0</v>
      </c>
    </row>
    <row r="58" spans="1:8" ht="12.75">
      <c r="A58" s="150">
        <v>10</v>
      </c>
      <c r="B58" s="166" t="str">
        <f>'teg rahavoog'!B49</f>
        <v>EURIMAGES</v>
      </c>
      <c r="C58" s="170"/>
      <c r="D58" s="168"/>
      <c r="E58" s="169">
        <f>'ea rahavoog'!H49</f>
        <v>0</v>
      </c>
      <c r="F58" s="496">
        <f>'teg rahavoog'!H49</f>
        <v>0</v>
      </c>
      <c r="G58" s="154" t="str">
        <f t="shared" si="2"/>
        <v>-</v>
      </c>
      <c r="H58" s="155">
        <f t="shared" si="3"/>
        <v>0</v>
      </c>
    </row>
    <row r="59" spans="1:8" ht="12.75">
      <c r="A59" s="150">
        <v>11</v>
      </c>
      <c r="B59" s="166" t="str">
        <f>'teg rahavoog'!B50</f>
        <v>FILMITOOTMISETTEVÕTTE OMAPANUS</v>
      </c>
      <c r="C59" s="170"/>
      <c r="D59" s="168"/>
      <c r="E59" s="169">
        <f>'ea rahavoog'!H50</f>
        <v>0</v>
      </c>
      <c r="F59" s="496">
        <f>'teg rahavoog'!H50</f>
        <v>0</v>
      </c>
      <c r="G59" s="154" t="str">
        <f t="shared" si="2"/>
        <v>-</v>
      </c>
      <c r="H59" s="155">
        <f>E59-F59</f>
        <v>0</v>
      </c>
    </row>
    <row r="60" spans="1:10" ht="12.75">
      <c r="A60" s="430"/>
      <c r="B60" s="431"/>
      <c r="C60" s="432"/>
      <c r="D60" s="433" t="s">
        <v>278</v>
      </c>
      <c r="E60" s="434">
        <f>SUM(E49:E59)</f>
        <v>0</v>
      </c>
      <c r="F60" s="472">
        <f>SUM(F49:F59)</f>
        <v>0</v>
      </c>
      <c r="G60" s="487" t="str">
        <f>IF(E60&gt;0,E60/F60-1,"-")</f>
        <v>-</v>
      </c>
      <c r="H60" s="435">
        <f>SUM(H49:H59)</f>
        <v>0</v>
      </c>
      <c r="J60" s="8"/>
    </row>
    <row r="61" spans="1:8" ht="12.75">
      <c r="A61" s="430"/>
      <c r="B61" s="431"/>
      <c r="C61" s="432"/>
      <c r="D61" s="433" t="s">
        <v>263</v>
      </c>
      <c r="E61" s="434">
        <f>E60-E46</f>
        <v>0</v>
      </c>
      <c r="F61" s="497">
        <f>F60-F46</f>
        <v>0</v>
      </c>
      <c r="G61" s="486"/>
      <c r="H61" s="435">
        <f>H60-H46</f>
        <v>0</v>
      </c>
    </row>
    <row r="62" spans="1:8" s="8" customFormat="1" ht="20.25" customHeight="1">
      <c r="A62" s="132"/>
      <c r="B62" s="133"/>
      <c r="C62" s="134"/>
      <c r="D62" s="135"/>
      <c r="E62" s="136"/>
      <c r="F62" s="136"/>
      <c r="G62" s="137"/>
      <c r="H62" s="138"/>
    </row>
    <row r="63" spans="1:8" ht="12.75">
      <c r="A63" s="171"/>
      <c r="B63" s="172"/>
      <c r="C63" s="173" t="s">
        <v>163</v>
      </c>
      <c r="D63" s="175"/>
      <c r="E63" s="175"/>
      <c r="F63" s="176"/>
      <c r="G63" s="139" t="s">
        <v>171</v>
      </c>
      <c r="H63" s="140"/>
    </row>
    <row r="64" spans="1:8" ht="12.75">
      <c r="A64" s="171"/>
      <c r="B64" s="172"/>
      <c r="C64" s="173"/>
      <c r="D64" s="174"/>
      <c r="E64" s="174"/>
      <c r="F64" s="176"/>
      <c r="G64" s="139"/>
      <c r="H64" s="140"/>
    </row>
    <row r="65" spans="1:8" ht="12.75">
      <c r="A65" s="171"/>
      <c r="B65" s="172"/>
      <c r="C65" s="173" t="s">
        <v>273</v>
      </c>
      <c r="D65" s="175"/>
      <c r="E65" s="175"/>
      <c r="F65" s="176"/>
      <c r="G65" s="139" t="s">
        <v>171</v>
      </c>
      <c r="H65" s="140"/>
    </row>
  </sheetData>
  <sheetProtection sheet="1" selectLockedCells="1"/>
  <mergeCells count="15">
    <mergeCell ref="G13:H13"/>
    <mergeCell ref="G7:H7"/>
    <mergeCell ref="G8:H8"/>
    <mergeCell ref="G9:H9"/>
    <mergeCell ref="G10:H10"/>
    <mergeCell ref="G11:H11"/>
    <mergeCell ref="G12:H12"/>
    <mergeCell ref="C12:D12"/>
    <mergeCell ref="C13:D13"/>
    <mergeCell ref="B3:F3"/>
    <mergeCell ref="C7:D7"/>
    <mergeCell ref="C8:D8"/>
    <mergeCell ref="C9:D9"/>
    <mergeCell ref="C10:D10"/>
    <mergeCell ref="C11:D11"/>
  </mergeCells>
  <printOptions/>
  <pageMargins left="1.62" right="0.75" top="0.74" bottom="0.72" header="0.5" footer="0.5"/>
  <pageSetup horizontalDpi="600" verticalDpi="600" orientation="portrait" paperSize="9" scale="85" r:id="rId1"/>
  <ignoredErrors>
    <ignoredError sqref="G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zoomScalePageLayoutView="0" workbookViewId="0" topLeftCell="A1">
      <selection activeCell="B3" sqref="B3:F3"/>
    </sheetView>
  </sheetViews>
  <sheetFormatPr defaultColWidth="9.140625" defaultRowHeight="12.75"/>
  <cols>
    <col min="1" max="1" width="6.140625" style="0" customWidth="1"/>
    <col min="2" max="2" width="11.57421875" style="0" customWidth="1"/>
    <col min="3" max="3" width="10.00390625" style="0" customWidth="1"/>
    <col min="4" max="4" width="9.421875" style="0" customWidth="1"/>
    <col min="6" max="6" width="7.7109375" style="0" customWidth="1"/>
    <col min="7" max="7" width="9.8515625" style="0" bestFit="1" customWidth="1"/>
    <col min="8" max="8" width="10.28125" style="0" customWidth="1"/>
  </cols>
  <sheetData>
    <row r="1" spans="1:10" ht="18">
      <c r="A1" s="237"/>
      <c r="B1" s="237"/>
      <c r="C1" s="12"/>
      <c r="D1" s="13" t="s">
        <v>289</v>
      </c>
      <c r="E1" s="238"/>
      <c r="F1" s="239"/>
      <c r="G1" s="239"/>
      <c r="H1" s="240"/>
      <c r="J1" s="51"/>
    </row>
    <row r="2" spans="1:10" ht="6" customHeight="1">
      <c r="A2" s="241"/>
      <c r="B2" s="242"/>
      <c r="C2" s="243"/>
      <c r="D2" s="244"/>
      <c r="E2" s="238"/>
      <c r="F2" s="239"/>
      <c r="G2" s="239"/>
      <c r="H2" s="245"/>
      <c r="J2" s="51"/>
    </row>
    <row r="3" spans="1:8" ht="16.5" customHeight="1">
      <c r="A3" s="242"/>
      <c r="B3" s="504"/>
      <c r="C3" s="504"/>
      <c r="D3" s="504"/>
      <c r="E3" s="504"/>
      <c r="F3" s="504"/>
      <c r="G3" s="239"/>
      <c r="H3" s="239"/>
    </row>
    <row r="4" spans="1:8" ht="12.75">
      <c r="A4" s="246"/>
      <c r="B4" s="247"/>
      <c r="C4" s="128"/>
      <c r="D4" s="249" t="s">
        <v>161</v>
      </c>
      <c r="E4" s="250"/>
      <c r="F4" s="251"/>
      <c r="G4" s="240"/>
      <c r="H4" s="240"/>
    </row>
    <row r="5" spans="1:8" ht="15">
      <c r="A5" s="252" t="s">
        <v>184</v>
      </c>
      <c r="B5" s="253"/>
      <c r="C5" s="505"/>
      <c r="D5" s="505"/>
      <c r="E5" s="505"/>
      <c r="F5" s="255"/>
      <c r="G5" s="256"/>
      <c r="H5" s="257"/>
    </row>
    <row r="6" spans="1:8" ht="12.75">
      <c r="A6" s="258"/>
      <c r="B6" s="258"/>
      <c r="C6" s="129"/>
      <c r="D6" s="259"/>
      <c r="E6" s="260"/>
      <c r="F6" s="259"/>
      <c r="G6" s="259"/>
      <c r="H6" s="259"/>
    </row>
    <row r="7" spans="1:8" ht="12.75">
      <c r="A7" s="402" t="s">
        <v>276</v>
      </c>
      <c r="B7" s="402"/>
      <c r="C7" s="506"/>
      <c r="D7" s="506"/>
      <c r="E7" s="403" t="s">
        <v>165</v>
      </c>
      <c r="F7" s="403"/>
      <c r="G7" s="508"/>
      <c r="H7" s="508"/>
    </row>
    <row r="8" spans="1:8" ht="12.75">
      <c r="A8" s="402" t="s">
        <v>277</v>
      </c>
      <c r="B8" s="402"/>
      <c r="C8" s="506"/>
      <c r="D8" s="506"/>
      <c r="E8" s="403" t="s">
        <v>397</v>
      </c>
      <c r="F8" s="403"/>
      <c r="G8" s="509"/>
      <c r="H8" s="509"/>
    </row>
    <row r="9" spans="1:8" ht="12.75">
      <c r="A9" s="258" t="s">
        <v>163</v>
      </c>
      <c r="B9" s="258"/>
      <c r="C9" s="506"/>
      <c r="D9" s="506"/>
      <c r="E9" s="403" t="s">
        <v>398</v>
      </c>
      <c r="F9" s="403"/>
      <c r="G9" s="509"/>
      <c r="H9" s="509"/>
    </row>
    <row r="10" spans="1:8" ht="12.75">
      <c r="A10" s="258" t="s">
        <v>164</v>
      </c>
      <c r="B10" s="258"/>
      <c r="C10" s="506"/>
      <c r="D10" s="506"/>
      <c r="E10" s="403" t="s">
        <v>399</v>
      </c>
      <c r="F10" s="403"/>
      <c r="G10" s="483"/>
      <c r="H10" s="273"/>
    </row>
    <row r="11" spans="1:8" ht="12.75">
      <c r="A11" s="258" t="s">
        <v>280</v>
      </c>
      <c r="B11" s="258"/>
      <c r="C11" s="506"/>
      <c r="D11" s="506"/>
      <c r="E11" s="403" t="s">
        <v>400</v>
      </c>
      <c r="F11" s="403"/>
      <c r="G11" s="508"/>
      <c r="H11" s="508"/>
    </row>
    <row r="12" spans="1:8" ht="12.75">
      <c r="A12" s="260" t="s">
        <v>166</v>
      </c>
      <c r="B12" s="259"/>
      <c r="C12" s="506"/>
      <c r="D12" s="506"/>
      <c r="E12" s="403" t="s">
        <v>162</v>
      </c>
      <c r="F12" s="403"/>
      <c r="G12" s="507"/>
      <c r="H12" s="507"/>
    </row>
    <row r="13" spans="1:8" ht="12.75">
      <c r="A13" s="260" t="s">
        <v>185</v>
      </c>
      <c r="B13" s="259"/>
      <c r="C13" s="507"/>
      <c r="D13" s="507"/>
      <c r="E13" s="259" t="s">
        <v>409</v>
      </c>
      <c r="F13" s="259"/>
      <c r="G13" s="272"/>
      <c r="H13" s="273"/>
    </row>
    <row r="14" spans="1:8" ht="12.75">
      <c r="A14" s="258"/>
      <c r="B14" s="258"/>
      <c r="C14" s="129"/>
      <c r="D14" s="259"/>
      <c r="E14" s="261"/>
      <c r="F14" s="262"/>
      <c r="G14" s="131"/>
      <c r="H14" s="262"/>
    </row>
    <row r="15" spans="1:8" ht="13.5" thickBot="1">
      <c r="A15" s="270" t="s">
        <v>170</v>
      </c>
      <c r="B15" s="271"/>
      <c r="C15" s="130"/>
      <c r="D15" s="268"/>
      <c r="E15" s="269"/>
      <c r="F15" s="268"/>
      <c r="G15" s="268"/>
      <c r="H15" s="268"/>
    </row>
    <row r="16" spans="1:13" ht="13.5" thickTop="1">
      <c r="A16" s="437" t="s">
        <v>182</v>
      </c>
      <c r="B16" s="438"/>
      <c r="C16" s="438" t="s">
        <v>167</v>
      </c>
      <c r="D16" s="439"/>
      <c r="E16" s="450"/>
      <c r="F16" s="440"/>
      <c r="G16" s="440" t="s">
        <v>10</v>
      </c>
      <c r="H16" s="441" t="s">
        <v>347</v>
      </c>
      <c r="M16" s="167" t="s">
        <v>420</v>
      </c>
    </row>
    <row r="17" spans="1:8" ht="12.75">
      <c r="A17" s="156"/>
      <c r="B17" s="177"/>
      <c r="C17" s="163"/>
      <c r="D17" s="163"/>
      <c r="E17" s="451"/>
      <c r="F17" s="178"/>
      <c r="G17" s="178"/>
      <c r="H17" s="179"/>
    </row>
    <row r="18" spans="1:8" ht="12.75">
      <c r="A18" s="150">
        <v>1</v>
      </c>
      <c r="B18" s="151" t="str">
        <f>'ea detail'!D7</f>
        <v>KÄSIKIRI / ÕIGUSED</v>
      </c>
      <c r="C18" s="152"/>
      <c r="D18" s="152"/>
      <c r="E18" s="452"/>
      <c r="F18" s="180"/>
      <c r="G18" s="394" t="str">
        <f aca="true" t="shared" si="0" ref="G18:G40">IF($H$46=0,"-",H18/$H$46)</f>
        <v>-</v>
      </c>
      <c r="H18" s="155">
        <f>'ea rahavoog'!H8</f>
        <v>0</v>
      </c>
    </row>
    <row r="19" spans="1:8" ht="12.75">
      <c r="A19" s="150">
        <v>2</v>
      </c>
      <c r="B19" s="151" t="str">
        <f>'ea detail'!D19</f>
        <v>PRODUTSENT / REŽISSÖÖR</v>
      </c>
      <c r="C19" s="152"/>
      <c r="D19" s="152"/>
      <c r="E19" s="452"/>
      <c r="F19" s="180"/>
      <c r="G19" s="394" t="str">
        <f t="shared" si="0"/>
        <v>-</v>
      </c>
      <c r="H19" s="155">
        <f>'ea rahavoog'!H9</f>
        <v>0</v>
      </c>
    </row>
    <row r="20" spans="1:8" ht="12.75">
      <c r="A20" s="150">
        <v>3</v>
      </c>
      <c r="B20" s="151" t="str">
        <f>'ea detail'!D30</f>
        <v>NÄITLEJAD / CASTING</v>
      </c>
      <c r="C20" s="152"/>
      <c r="D20" s="152"/>
      <c r="E20" s="452"/>
      <c r="F20" s="180"/>
      <c r="G20" s="394" t="str">
        <f t="shared" si="0"/>
        <v>-</v>
      </c>
      <c r="H20" s="155">
        <f>'ea rahavoog'!H10</f>
        <v>0</v>
      </c>
    </row>
    <row r="21" spans="1:8" ht="12.75">
      <c r="A21" s="150">
        <v>4</v>
      </c>
      <c r="B21" s="151" t="str">
        <f>'ea detail'!D43</f>
        <v>FILMIGRUPP</v>
      </c>
      <c r="C21" s="152"/>
      <c r="D21" s="152"/>
      <c r="E21" s="452"/>
      <c r="F21" s="180"/>
      <c r="G21" s="394" t="str">
        <f t="shared" si="0"/>
        <v>-</v>
      </c>
      <c r="H21" s="155">
        <f>'ea rahavoog'!H11</f>
        <v>0</v>
      </c>
    </row>
    <row r="22" spans="1:8" ht="12.75">
      <c r="A22" s="150">
        <v>5</v>
      </c>
      <c r="B22" s="157" t="str">
        <f>'ea detail'!D87</f>
        <v>SOTSIAALMAKS</v>
      </c>
      <c r="C22" s="158"/>
      <c r="D22" s="158"/>
      <c r="E22" s="452"/>
      <c r="F22" s="180"/>
      <c r="G22" s="394" t="str">
        <f t="shared" si="0"/>
        <v>-</v>
      </c>
      <c r="H22" s="155">
        <f>'ea rahavoog'!H12</f>
        <v>0</v>
      </c>
    </row>
    <row r="23" spans="1:8" ht="12.75">
      <c r="A23" s="150">
        <v>6</v>
      </c>
      <c r="B23" s="151" t="str">
        <f>'ea detail'!D96</f>
        <v>VÕTTEPAIKADE KULU</v>
      </c>
      <c r="C23" s="152"/>
      <c r="D23" s="152"/>
      <c r="E23" s="452"/>
      <c r="F23" s="180"/>
      <c r="G23" s="394" t="str">
        <f t="shared" si="0"/>
        <v>-</v>
      </c>
      <c r="H23" s="155">
        <f>'ea rahavoog'!H13</f>
        <v>0</v>
      </c>
    </row>
    <row r="24" spans="1:8" ht="12.75">
      <c r="A24" s="150">
        <v>7</v>
      </c>
      <c r="B24" s="151" t="str">
        <f>'ea detail'!D107</f>
        <v>VÕTTETEHNIKA</v>
      </c>
      <c r="C24" s="152"/>
      <c r="D24" s="152"/>
      <c r="E24" s="452"/>
      <c r="F24" s="180"/>
      <c r="G24" s="394" t="str">
        <f t="shared" si="0"/>
        <v>-</v>
      </c>
      <c r="H24" s="155">
        <f>'ea rahavoog'!H14</f>
        <v>0</v>
      </c>
    </row>
    <row r="25" spans="1:8" ht="12.75">
      <c r="A25" s="150">
        <v>8</v>
      </c>
      <c r="B25" s="151" t="str">
        <f>'ea detail'!D128</f>
        <v>VÕTTETEHNILISTE TEENUSTE PAKETID</v>
      </c>
      <c r="C25" s="152"/>
      <c r="D25" s="152"/>
      <c r="E25" s="452"/>
      <c r="F25" s="180"/>
      <c r="G25" s="394" t="str">
        <f t="shared" si="0"/>
        <v>-</v>
      </c>
      <c r="H25" s="155">
        <f>'ea rahavoog'!H15</f>
        <v>0</v>
      </c>
    </row>
    <row r="26" spans="1:8" ht="12.75">
      <c r="A26" s="150">
        <v>9</v>
      </c>
      <c r="B26" s="151" t="str">
        <f>'ea detail'!D139</f>
        <v>LAVASTUSKULUD</v>
      </c>
      <c r="C26" s="152"/>
      <c r="D26" s="152"/>
      <c r="E26" s="452"/>
      <c r="F26" s="180"/>
      <c r="G26" s="394" t="str">
        <f t="shared" si="0"/>
        <v>-</v>
      </c>
      <c r="H26" s="155">
        <f>'ea rahavoog'!H16</f>
        <v>0</v>
      </c>
    </row>
    <row r="27" spans="1:8" ht="12.75">
      <c r="A27" s="150">
        <v>10</v>
      </c>
      <c r="B27" s="151" t="str">
        <f>'ea detail'!D157</f>
        <v>MATERJAL</v>
      </c>
      <c r="C27" s="152"/>
      <c r="D27" s="152"/>
      <c r="E27" s="452"/>
      <c r="F27" s="180"/>
      <c r="G27" s="394" t="str">
        <f t="shared" si="0"/>
        <v>-</v>
      </c>
      <c r="H27" s="155">
        <f>'ea rahavoog'!H17</f>
        <v>0</v>
      </c>
    </row>
    <row r="28" spans="1:8" ht="12.75">
      <c r="A28" s="150">
        <v>11</v>
      </c>
      <c r="B28" s="151" t="str">
        <f>'ea detail'!D167</f>
        <v>LABOR</v>
      </c>
      <c r="C28" s="152"/>
      <c r="D28" s="152"/>
      <c r="E28" s="452"/>
      <c r="F28" s="180"/>
      <c r="G28" s="394" t="str">
        <f t="shared" si="0"/>
        <v>-</v>
      </c>
      <c r="H28" s="155">
        <f>'ea rahavoog'!H18</f>
        <v>0</v>
      </c>
    </row>
    <row r="29" spans="1:8" ht="12.75">
      <c r="A29" s="150">
        <v>12</v>
      </c>
      <c r="B29" s="151" t="str">
        <f>'ea detail'!D173</f>
        <v>JÄRELTÖÖTLUS</v>
      </c>
      <c r="C29" s="152"/>
      <c r="D29" s="152"/>
      <c r="E29" s="452"/>
      <c r="F29" s="180"/>
      <c r="G29" s="394" t="str">
        <f t="shared" si="0"/>
        <v>-</v>
      </c>
      <c r="H29" s="155">
        <f>'ea rahavoog'!H19</f>
        <v>0</v>
      </c>
    </row>
    <row r="30" spans="1:8" ht="12.75">
      <c r="A30" s="150">
        <v>13</v>
      </c>
      <c r="B30" s="151" t="str">
        <f>'ea detail'!D194</f>
        <v>MUUSIKA</v>
      </c>
      <c r="C30" s="152"/>
      <c r="D30" s="152"/>
      <c r="E30" s="452"/>
      <c r="F30" s="180"/>
      <c r="G30" s="394" t="str">
        <f t="shared" si="0"/>
        <v>-</v>
      </c>
      <c r="H30" s="155">
        <f>'ea rahavoog'!H20</f>
        <v>0</v>
      </c>
    </row>
    <row r="31" spans="1:8" ht="12.75">
      <c r="A31" s="150">
        <v>14</v>
      </c>
      <c r="B31" s="151" t="str">
        <f>'ea detail'!D210</f>
        <v>TIITRID / GRAAFIKA</v>
      </c>
      <c r="C31" s="152"/>
      <c r="D31" s="152"/>
      <c r="E31" s="452"/>
      <c r="F31" s="180"/>
      <c r="G31" s="394" t="str">
        <f t="shared" si="0"/>
        <v>-</v>
      </c>
      <c r="H31" s="155">
        <f>'ea rahavoog'!H21</f>
        <v>0</v>
      </c>
    </row>
    <row r="32" spans="1:8" ht="12.75">
      <c r="A32" s="150">
        <v>15</v>
      </c>
      <c r="B32" s="151" t="str">
        <f>'ea detail'!D219</f>
        <v>ARHIIVIMATERJAL</v>
      </c>
      <c r="C32" s="152"/>
      <c r="D32" s="152"/>
      <c r="E32" s="452"/>
      <c r="F32" s="180"/>
      <c r="G32" s="394" t="str">
        <f t="shared" si="0"/>
        <v>-</v>
      </c>
      <c r="H32" s="155">
        <f>'ea rahavoog'!H22</f>
        <v>0</v>
      </c>
    </row>
    <row r="33" spans="1:8" ht="12.75">
      <c r="A33" s="150">
        <v>16</v>
      </c>
      <c r="B33" s="151" t="str">
        <f>'ea detail'!D227</f>
        <v>TRANSPORDIKULUD</v>
      </c>
      <c r="C33" s="152"/>
      <c r="D33" s="152"/>
      <c r="E33" s="452"/>
      <c r="F33" s="180"/>
      <c r="G33" s="394" t="str">
        <f t="shared" si="0"/>
        <v>-</v>
      </c>
      <c r="H33" s="155">
        <f>'ea rahavoog'!H23</f>
        <v>0</v>
      </c>
    </row>
    <row r="34" spans="1:8" ht="12.75">
      <c r="A34" s="150">
        <v>17</v>
      </c>
      <c r="B34" s="151" t="str">
        <f>'ea detail'!D237</f>
        <v>REISIKULU / MAJUTUS / PÄEVARAHA</v>
      </c>
      <c r="C34" s="152"/>
      <c r="D34" s="152"/>
      <c r="E34" s="452"/>
      <c r="F34" s="180"/>
      <c r="G34" s="394" t="str">
        <f t="shared" si="0"/>
        <v>-</v>
      </c>
      <c r="H34" s="155">
        <f>'ea rahavoog'!H24</f>
        <v>0</v>
      </c>
    </row>
    <row r="35" spans="1:8" ht="12.75">
      <c r="A35" s="150">
        <v>18</v>
      </c>
      <c r="B35" s="151" t="str">
        <f>'ea detail'!D249</f>
        <v>MUU TOOTMISKULU</v>
      </c>
      <c r="C35" s="152"/>
      <c r="D35" s="152"/>
      <c r="E35" s="452"/>
      <c r="F35" s="180"/>
      <c r="G35" s="394" t="str">
        <f t="shared" si="0"/>
        <v>-</v>
      </c>
      <c r="H35" s="155">
        <f>'ea rahavoog'!H25</f>
        <v>0</v>
      </c>
    </row>
    <row r="36" spans="1:8" ht="12.75">
      <c r="A36" s="150">
        <v>19</v>
      </c>
      <c r="B36" s="151" t="str">
        <f>'ea detail'!D258</f>
        <v>KINDLUSTUS</v>
      </c>
      <c r="C36" s="152"/>
      <c r="D36" s="152"/>
      <c r="E36" s="452"/>
      <c r="F36" s="180"/>
      <c r="G36" s="394" t="str">
        <f t="shared" si="0"/>
        <v>-</v>
      </c>
      <c r="H36" s="155">
        <f>'ea rahavoog'!H26</f>
        <v>0</v>
      </c>
    </row>
    <row r="37" spans="1:8" ht="12.75">
      <c r="A37" s="150">
        <v>20</v>
      </c>
      <c r="B37" s="151" t="str">
        <f>'ea detail'!D265</f>
        <v>AUDIT</v>
      </c>
      <c r="C37" s="152"/>
      <c r="D37" s="152"/>
      <c r="E37" s="452"/>
      <c r="F37" s="180"/>
      <c r="G37" s="394" t="str">
        <f t="shared" si="0"/>
        <v>-</v>
      </c>
      <c r="H37" s="155">
        <f>'ea rahavoog'!H27</f>
        <v>0</v>
      </c>
    </row>
    <row r="38" spans="1:8" ht="12.75">
      <c r="A38" s="150">
        <v>21</v>
      </c>
      <c r="B38" s="151" t="str">
        <f>'ea detail'!D271</f>
        <v>FINANTS / ÕIGUS</v>
      </c>
      <c r="C38" s="152"/>
      <c r="D38" s="152"/>
      <c r="E38" s="452"/>
      <c r="F38" s="180"/>
      <c r="G38" s="394" t="str">
        <f t="shared" si="0"/>
        <v>-</v>
      </c>
      <c r="H38" s="155">
        <f>'ea rahavoog'!H28</f>
        <v>0</v>
      </c>
    </row>
    <row r="39" spans="1:8" ht="12.75">
      <c r="A39" s="150">
        <v>22</v>
      </c>
      <c r="B39" s="151" t="str">
        <f>'ea detail'!D279</f>
        <v>TURUNDUSKULU</v>
      </c>
      <c r="C39" s="152"/>
      <c r="D39" s="152"/>
      <c r="E39" s="452"/>
      <c r="F39" s="180"/>
      <c r="G39" s="394" t="str">
        <f t="shared" si="0"/>
        <v>-</v>
      </c>
      <c r="H39" s="155">
        <f>'ea rahavoog'!H29</f>
        <v>0</v>
      </c>
    </row>
    <row r="40" spans="1:8" ht="12.75">
      <c r="A40" s="156"/>
      <c r="B40" s="159"/>
      <c r="C40" s="160" t="s">
        <v>123</v>
      </c>
      <c r="D40" s="161"/>
      <c r="E40" s="453"/>
      <c r="F40" s="180"/>
      <c r="G40" s="394" t="str">
        <f t="shared" si="0"/>
        <v>-</v>
      </c>
      <c r="H40" s="155">
        <f>'ea rahavoog'!H31</f>
        <v>0</v>
      </c>
    </row>
    <row r="41" spans="1:8" ht="12.75">
      <c r="A41" s="156"/>
      <c r="B41" s="159"/>
      <c r="C41" s="158"/>
      <c r="D41" s="158"/>
      <c r="E41" s="452"/>
      <c r="F41" s="180"/>
      <c r="G41" s="394"/>
      <c r="H41" s="165"/>
    </row>
    <row r="42" spans="1:8" ht="12.75">
      <c r="A42" s="156"/>
      <c r="B42" s="159"/>
      <c r="C42" s="380" t="str">
        <f>'ea detail'!D294</f>
        <v>ÜLDKULUD</v>
      </c>
      <c r="D42" s="158"/>
      <c r="E42" s="452"/>
      <c r="F42" s="180"/>
      <c r="G42" s="394" t="str">
        <f>IF($H$46=0,"-",H42/$H$46)</f>
        <v>-</v>
      </c>
      <c r="H42" s="165">
        <f>'ea rahavoog'!H33</f>
        <v>0</v>
      </c>
    </row>
    <row r="43" spans="1:8" ht="12.75">
      <c r="A43" s="156"/>
      <c r="B43" s="159"/>
      <c r="C43" s="380" t="str">
        <f>'ea detail'!D296</f>
        <v>ETTENÄGEMATUD KULUD</v>
      </c>
      <c r="D43" s="158"/>
      <c r="E43" s="452"/>
      <c r="F43" s="181"/>
      <c r="G43" s="394" t="str">
        <f>IF($H$46=0,"-",H43/$H$46)</f>
        <v>-</v>
      </c>
      <c r="H43" s="165">
        <f>'ea rahavoog'!H34</f>
        <v>0</v>
      </c>
    </row>
    <row r="44" spans="1:8" ht="12.75">
      <c r="A44" s="156"/>
      <c r="B44" s="159"/>
      <c r="C44" s="380" t="str">
        <f>'ea detail'!D298</f>
        <v>TOOTMISTASU</v>
      </c>
      <c r="D44" s="158"/>
      <c r="E44" s="452"/>
      <c r="F44" s="181"/>
      <c r="G44" s="394" t="str">
        <f>IF($H$46=0,"-",H44/$H$46)</f>
        <v>-</v>
      </c>
      <c r="H44" s="165">
        <f>'ea rahavoog'!H35</f>
        <v>0</v>
      </c>
    </row>
    <row r="45" spans="1:8" ht="12.75">
      <c r="A45" s="156"/>
      <c r="B45" s="159"/>
      <c r="C45" s="158"/>
      <c r="D45" s="158"/>
      <c r="E45" s="452"/>
      <c r="F45" s="180"/>
      <c r="G45" s="394"/>
      <c r="H45" s="165"/>
    </row>
    <row r="46" spans="1:8" ht="13.5" thickBot="1">
      <c r="A46" s="416"/>
      <c r="B46" s="417"/>
      <c r="C46" s="418"/>
      <c r="D46" s="419" t="s">
        <v>169</v>
      </c>
      <c r="E46" s="454"/>
      <c r="F46" s="442"/>
      <c r="G46" s="443" t="e">
        <f>G40+G42+G43+G44</f>
        <v>#VALUE!</v>
      </c>
      <c r="H46" s="422">
        <f>'ea rahavoog'!H37</f>
        <v>0</v>
      </c>
    </row>
    <row r="47" spans="1:8" ht="13.5" thickTop="1">
      <c r="A47" s="2"/>
      <c r="B47" s="6"/>
      <c r="C47" s="3"/>
      <c r="D47" s="3"/>
      <c r="E47" s="7"/>
      <c r="F47" s="4"/>
      <c r="G47" s="5"/>
      <c r="H47" s="39"/>
    </row>
    <row r="48" spans="1:8" s="29" customFormat="1" ht="12.75">
      <c r="A48" s="444" t="s">
        <v>195</v>
      </c>
      <c r="B48" s="424"/>
      <c r="C48" s="425"/>
      <c r="D48" s="425"/>
      <c r="E48" s="455"/>
      <c r="F48" s="445"/>
      <c r="G48" s="445" t="s">
        <v>10</v>
      </c>
      <c r="H48" s="446" t="s">
        <v>347</v>
      </c>
    </row>
    <row r="49" spans="1:8" ht="12.75">
      <c r="A49" s="150">
        <v>1</v>
      </c>
      <c r="B49" s="166" t="str">
        <f>'ea rahavoog'!B40</f>
        <v>EESTI FILMI INSTITUUT</v>
      </c>
      <c r="C49" s="170"/>
      <c r="D49" s="170"/>
      <c r="E49" s="456"/>
      <c r="F49" s="182"/>
      <c r="G49" s="394" t="e">
        <f aca="true" t="shared" si="1" ref="G49:G59">H49/$H$60</f>
        <v>#DIV/0!</v>
      </c>
      <c r="H49" s="183">
        <f>'ea rahavoog'!H40</f>
        <v>0</v>
      </c>
    </row>
    <row r="50" spans="1:8" ht="12.75">
      <c r="A50" s="150">
        <v>2</v>
      </c>
      <c r="B50" s="166" t="str">
        <f>'ea rahavoog'!B41</f>
        <v>KULTUURKAPITAL</v>
      </c>
      <c r="C50" s="170"/>
      <c r="D50" s="170"/>
      <c r="E50" s="456"/>
      <c r="F50" s="182"/>
      <c r="G50" s="394" t="e">
        <f t="shared" si="1"/>
        <v>#DIV/0!</v>
      </c>
      <c r="H50" s="183">
        <f>'ea rahavoog'!H41</f>
        <v>0</v>
      </c>
    </row>
    <row r="51" spans="1:8" ht="12.75">
      <c r="A51" s="150">
        <v>3</v>
      </c>
      <c r="B51" s="166" t="str">
        <f>'ea rahavoog'!B42</f>
        <v>MUUD EESTI FONDID</v>
      </c>
      <c r="C51" s="170"/>
      <c r="D51" s="170"/>
      <c r="E51" s="456"/>
      <c r="F51" s="182"/>
      <c r="G51" s="394" t="e">
        <f t="shared" si="1"/>
        <v>#DIV/0!</v>
      </c>
      <c r="H51" s="183">
        <f>'ea rahavoog'!H42</f>
        <v>0</v>
      </c>
    </row>
    <row r="52" spans="1:8" ht="12.75">
      <c r="A52" s="150">
        <v>4</v>
      </c>
      <c r="B52" s="166" t="str">
        <f>'ea rahavoog'!B43</f>
        <v>EESTI TELEKANAL</v>
      </c>
      <c r="C52" s="170"/>
      <c r="D52" s="170"/>
      <c r="E52" s="456"/>
      <c r="F52" s="182"/>
      <c r="G52" s="394" t="e">
        <f t="shared" si="1"/>
        <v>#DIV/0!</v>
      </c>
      <c r="H52" s="183">
        <f>'ea rahavoog'!H43</f>
        <v>0</v>
      </c>
    </row>
    <row r="53" spans="1:8" ht="12.75">
      <c r="A53" s="150">
        <v>5</v>
      </c>
      <c r="B53" s="166" t="str">
        <f>'ea rahavoog'!B44</f>
        <v>MUUD EESTI TOETUSED</v>
      </c>
      <c r="C53" s="170"/>
      <c r="D53" s="170"/>
      <c r="E53" s="456"/>
      <c r="F53" s="182"/>
      <c r="G53" s="394" t="e">
        <f t="shared" si="1"/>
        <v>#DIV/0!</v>
      </c>
      <c r="H53" s="183">
        <f>'ea rahavoog'!H44</f>
        <v>0</v>
      </c>
    </row>
    <row r="54" spans="1:8" ht="12.75">
      <c r="A54" s="150">
        <v>6</v>
      </c>
      <c r="B54" s="166" t="str">
        <f>'ea rahavoog'!B45</f>
        <v>TEISTE RIIKIDE FONDID</v>
      </c>
      <c r="C54" s="170"/>
      <c r="D54" s="170"/>
      <c r="E54" s="456"/>
      <c r="F54" s="182"/>
      <c r="G54" s="394" t="e">
        <f t="shared" si="1"/>
        <v>#DIV/0!</v>
      </c>
      <c r="H54" s="183">
        <f>'ea rahavoog'!H45</f>
        <v>0</v>
      </c>
    </row>
    <row r="55" spans="1:8" ht="12.75">
      <c r="A55" s="150">
        <v>7</v>
      </c>
      <c r="B55" s="166" t="str">
        <f>'ea rahavoog'!B46</f>
        <v>TEISTE RIIKIDE TELEKANALID</v>
      </c>
      <c r="C55" s="170"/>
      <c r="D55" s="170"/>
      <c r="E55" s="456"/>
      <c r="F55" s="182"/>
      <c r="G55" s="394" t="e">
        <f t="shared" si="1"/>
        <v>#DIV/0!</v>
      </c>
      <c r="H55" s="183">
        <f>'ea rahavoog'!H46</f>
        <v>0</v>
      </c>
    </row>
    <row r="56" spans="1:8" ht="12.75">
      <c r="A56" s="150">
        <v>8</v>
      </c>
      <c r="B56" s="166" t="str">
        <f>'ea rahavoog'!B47</f>
        <v>MUUD TEISTE RIIKIDE TOETUSED</v>
      </c>
      <c r="C56" s="170"/>
      <c r="D56" s="170"/>
      <c r="E56" s="456"/>
      <c r="F56" s="182"/>
      <c r="G56" s="394" t="e">
        <f t="shared" si="1"/>
        <v>#DIV/0!</v>
      </c>
      <c r="H56" s="183">
        <f>'ea rahavoog'!H47</f>
        <v>0</v>
      </c>
    </row>
    <row r="57" spans="1:8" ht="12.75">
      <c r="A57" s="150">
        <v>9</v>
      </c>
      <c r="B57" s="166" t="str">
        <f>'ea rahavoog'!B48</f>
        <v>MEDIA</v>
      </c>
      <c r="C57" s="170"/>
      <c r="D57" s="170"/>
      <c r="E57" s="456"/>
      <c r="F57" s="182"/>
      <c r="G57" s="394" t="e">
        <f t="shared" si="1"/>
        <v>#DIV/0!</v>
      </c>
      <c r="H57" s="183">
        <f>'ea rahavoog'!H48</f>
        <v>0</v>
      </c>
    </row>
    <row r="58" spans="1:8" ht="12.75">
      <c r="A58" s="150">
        <v>10</v>
      </c>
      <c r="B58" s="166" t="str">
        <f>'ea rahavoog'!B49</f>
        <v>EURIMAGES</v>
      </c>
      <c r="C58" s="170"/>
      <c r="D58" s="170"/>
      <c r="E58" s="456"/>
      <c r="F58" s="182"/>
      <c r="G58" s="394" t="e">
        <f t="shared" si="1"/>
        <v>#DIV/0!</v>
      </c>
      <c r="H58" s="183">
        <f>'ea rahavoog'!H49</f>
        <v>0</v>
      </c>
    </row>
    <row r="59" spans="1:8" ht="12.75">
      <c r="A59" s="150">
        <v>11</v>
      </c>
      <c r="B59" s="166" t="str">
        <f>'ea rahavoog'!B50</f>
        <v>FILMITOOTMISETTEVÕTTE OMAPANUS</v>
      </c>
      <c r="C59" s="170"/>
      <c r="D59" s="170"/>
      <c r="E59" s="456"/>
      <c r="F59" s="182"/>
      <c r="G59" s="394" t="e">
        <f t="shared" si="1"/>
        <v>#DIV/0!</v>
      </c>
      <c r="H59" s="183">
        <f>'ea rahavoog'!H50</f>
        <v>0</v>
      </c>
    </row>
    <row r="60" spans="1:8" ht="12.75">
      <c r="A60" s="430"/>
      <c r="B60" s="431"/>
      <c r="C60" s="432"/>
      <c r="D60" s="449" t="s">
        <v>415</v>
      </c>
      <c r="E60" s="457"/>
      <c r="F60" s="447"/>
      <c r="G60" s="448" t="e">
        <f>SUM(G49:G59)</f>
        <v>#DIV/0!</v>
      </c>
      <c r="H60" s="435">
        <f>SUM(H49:H59)</f>
        <v>0</v>
      </c>
    </row>
    <row r="61" spans="1:8" ht="12.75">
      <c r="A61" s="430"/>
      <c r="B61" s="431"/>
      <c r="C61" s="432"/>
      <c r="D61" s="449" t="s">
        <v>263</v>
      </c>
      <c r="E61" s="457"/>
      <c r="F61" s="447"/>
      <c r="G61" s="436" t="str">
        <f>IF(E61=0,"-",F61/E61-1)</f>
        <v>-</v>
      </c>
      <c r="H61" s="435">
        <f>H60-H46</f>
        <v>0</v>
      </c>
    </row>
    <row r="62" spans="1:8" s="8" customFormat="1" ht="21" customHeight="1">
      <c r="A62" s="132"/>
      <c r="B62" s="133"/>
      <c r="C62" s="134"/>
      <c r="D62" s="135"/>
      <c r="E62" s="136"/>
      <c r="F62" s="136"/>
      <c r="G62" s="137"/>
      <c r="H62" s="138"/>
    </row>
    <row r="63" spans="1:8" ht="12.75">
      <c r="A63" s="171"/>
      <c r="B63" s="172"/>
      <c r="C63" s="173" t="s">
        <v>163</v>
      </c>
      <c r="D63" s="275"/>
      <c r="E63" s="275"/>
      <c r="F63" s="176"/>
      <c r="G63" s="274" t="s">
        <v>171</v>
      </c>
      <c r="H63" s="140"/>
    </row>
    <row r="64" spans="1:8" ht="12.75">
      <c r="A64" s="171"/>
      <c r="B64" s="172"/>
      <c r="C64" s="173"/>
      <c r="D64" s="276"/>
      <c r="E64" s="276"/>
      <c r="F64" s="176"/>
      <c r="G64" s="139"/>
      <c r="H64" s="140"/>
    </row>
    <row r="65" spans="1:8" ht="12.75">
      <c r="A65" s="171"/>
      <c r="B65" s="172"/>
      <c r="C65" s="173" t="s">
        <v>273</v>
      </c>
      <c r="D65" s="275"/>
      <c r="E65" s="275"/>
      <c r="F65" s="176"/>
      <c r="G65" s="274" t="s">
        <v>171</v>
      </c>
      <c r="H65" s="140"/>
    </row>
    <row r="66" ht="12.75">
      <c r="H66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42" right="0.75" top="0.88" bottom="0.74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9"/>
  <sheetViews>
    <sheetView showGridLines="0" zoomScalePageLayoutView="0" workbookViewId="0" topLeftCell="A1">
      <pane ySplit="6" topLeftCell="A7" activePane="bottomLeft" state="frozen"/>
      <selection pane="topLeft" activeCell="D1" sqref="D1"/>
      <selection pane="bottomLeft" activeCell="F9" sqref="F9"/>
    </sheetView>
  </sheetViews>
  <sheetFormatPr defaultColWidth="9.140625" defaultRowHeight="12.75"/>
  <cols>
    <col min="1" max="1" width="3.00390625" style="43" bestFit="1" customWidth="1"/>
    <col min="2" max="2" width="27.57421875" style="43" hidden="1" customWidth="1"/>
    <col min="3" max="3" width="11.7109375" style="43" hidden="1" customWidth="1"/>
    <col min="4" max="4" width="33.7109375" style="43" customWidth="1"/>
    <col min="5" max="5" width="11.140625" style="43" bestFit="1" customWidth="1"/>
    <col min="6" max="6" width="9.57421875" style="43" bestFit="1" customWidth="1"/>
    <col min="7" max="7" width="8.140625" style="43" bestFit="1" customWidth="1"/>
    <col min="8" max="8" width="8.7109375" style="43" bestFit="1" customWidth="1"/>
    <col min="9" max="9" width="12.140625" style="44" customWidth="1"/>
    <col min="10" max="10" width="2.57421875" style="43" bestFit="1" customWidth="1"/>
    <col min="11" max="11" width="1.421875" style="43" customWidth="1"/>
    <col min="12" max="12" width="7.7109375" style="43" customWidth="1"/>
    <col min="13" max="13" width="7.8515625" style="43" bestFit="1" customWidth="1"/>
    <col min="14" max="16" width="7.7109375" style="43" bestFit="1" customWidth="1"/>
    <col min="17" max="17" width="8.7109375" style="49" customWidth="1"/>
    <col min="18" max="18" width="6.00390625" style="49" customWidth="1"/>
    <col min="19" max="16384" width="9.140625" style="43" customWidth="1"/>
  </cols>
  <sheetData>
    <row r="1" spans="1:18" s="36" customFormat="1" ht="15">
      <c r="A1" s="290"/>
      <c r="B1" s="290"/>
      <c r="C1" s="34"/>
      <c r="D1" s="37" t="s">
        <v>288</v>
      </c>
      <c r="E1" s="291"/>
      <c r="F1" s="292"/>
      <c r="G1" s="51"/>
      <c r="H1" s="35"/>
      <c r="Q1" s="49"/>
      <c r="R1" s="49"/>
    </row>
    <row r="2" spans="1:9" ht="5.25" customHeight="1">
      <c r="A2" s="293"/>
      <c r="B2" s="294"/>
      <c r="C2" s="295"/>
      <c r="D2" s="296"/>
      <c r="E2" s="297"/>
      <c r="F2" s="298"/>
      <c r="G2" s="55"/>
      <c r="H2" s="56"/>
      <c r="I2" s="43"/>
    </row>
    <row r="3" spans="1:9" ht="15.75">
      <c r="A3" s="294"/>
      <c r="B3" s="294"/>
      <c r="C3" s="299"/>
      <c r="D3" s="510">
        <f>'ea üld'!B3</f>
        <v>0</v>
      </c>
      <c r="E3" s="510"/>
      <c r="F3" s="298"/>
      <c r="G3" s="55"/>
      <c r="H3" s="55"/>
      <c r="I3" s="43"/>
    </row>
    <row r="4" spans="1:9" ht="12.75">
      <c r="A4" s="300"/>
      <c r="B4" s="301"/>
      <c r="C4" s="302"/>
      <c r="D4" s="303" t="s">
        <v>161</v>
      </c>
      <c r="E4" s="304"/>
      <c r="F4" s="305"/>
      <c r="G4" s="57"/>
      <c r="H4" s="57"/>
      <c r="I4" s="43"/>
    </row>
    <row r="5" spans="1:9" ht="12.75">
      <c r="A5" s="300"/>
      <c r="B5" s="301"/>
      <c r="C5" s="302"/>
      <c r="D5" s="303"/>
      <c r="E5" s="304"/>
      <c r="F5" s="305"/>
      <c r="G5" s="57"/>
      <c r="H5" s="57"/>
      <c r="I5" s="43"/>
    </row>
    <row r="6" spans="1:18" ht="12.75">
      <c r="A6" s="58"/>
      <c r="B6" s="59" t="s">
        <v>258</v>
      </c>
      <c r="C6" s="59" t="s">
        <v>158</v>
      </c>
      <c r="D6" s="60" t="s">
        <v>257</v>
      </c>
      <c r="E6" s="60" t="s">
        <v>232</v>
      </c>
      <c r="F6" s="61" t="s">
        <v>152</v>
      </c>
      <c r="G6" s="62" t="s">
        <v>155</v>
      </c>
      <c r="H6" s="63" t="s">
        <v>153</v>
      </c>
      <c r="I6" s="64" t="s">
        <v>154</v>
      </c>
      <c r="J6" s="65" t="s">
        <v>20</v>
      </c>
      <c r="K6" s="66"/>
      <c r="L6" s="235" t="s">
        <v>175</v>
      </c>
      <c r="M6" s="236" t="s">
        <v>355</v>
      </c>
      <c r="N6" s="236" t="s">
        <v>355</v>
      </c>
      <c r="O6" s="236" t="s">
        <v>355</v>
      </c>
      <c r="P6" s="236" t="s">
        <v>355</v>
      </c>
      <c r="Q6" s="67" t="s">
        <v>346</v>
      </c>
      <c r="R6" s="67" t="s">
        <v>260</v>
      </c>
    </row>
    <row r="7" spans="1:18" ht="12.75">
      <c r="A7" s="58">
        <v>1</v>
      </c>
      <c r="B7" s="59" t="s">
        <v>240</v>
      </c>
      <c r="C7" s="59" t="s">
        <v>158</v>
      </c>
      <c r="D7" s="60" t="s">
        <v>264</v>
      </c>
      <c r="E7" s="60" t="s">
        <v>232</v>
      </c>
      <c r="F7" s="61" t="s">
        <v>152</v>
      </c>
      <c r="G7" s="62" t="s">
        <v>155</v>
      </c>
      <c r="H7" s="63" t="s">
        <v>153</v>
      </c>
      <c r="I7" s="64" t="s">
        <v>154</v>
      </c>
      <c r="J7" s="65" t="s">
        <v>20</v>
      </c>
      <c r="K7" s="66"/>
      <c r="L7" s="235" t="s">
        <v>175</v>
      </c>
      <c r="M7" s="306" t="s">
        <v>357</v>
      </c>
      <c r="N7" s="306" t="s">
        <v>357</v>
      </c>
      <c r="O7" s="306" t="s">
        <v>357</v>
      </c>
      <c r="P7" s="306" t="s">
        <v>357</v>
      </c>
      <c r="Q7" s="67" t="str">
        <f>Q6</f>
        <v>kokku €</v>
      </c>
      <c r="R7" s="67" t="s">
        <v>260</v>
      </c>
    </row>
    <row r="8" spans="1:18" ht="12.75">
      <c r="A8" s="97"/>
      <c r="B8" s="76"/>
      <c r="C8" s="76"/>
      <c r="D8" s="76"/>
      <c r="E8" s="76"/>
      <c r="F8" s="77"/>
      <c r="G8" s="85"/>
      <c r="H8" s="82"/>
      <c r="I8" s="77"/>
      <c r="J8" s="322"/>
      <c r="K8" s="488"/>
      <c r="L8" s="485"/>
      <c r="M8" s="485"/>
      <c r="N8" s="485"/>
      <c r="O8" s="485"/>
      <c r="P8" s="485"/>
      <c r="Q8" s="232"/>
      <c r="R8" s="353"/>
    </row>
    <row r="9" spans="1:18" ht="12.75">
      <c r="A9" s="215"/>
      <c r="B9" s="219" t="s">
        <v>14</v>
      </c>
      <c r="C9" s="219"/>
      <c r="D9" s="216" t="s">
        <v>286</v>
      </c>
      <c r="E9" s="365"/>
      <c r="F9" s="364"/>
      <c r="G9" s="366"/>
      <c r="H9" s="364"/>
      <c r="I9" s="77">
        <f aca="true" t="shared" si="0" ref="I9:I15">F9*H9</f>
        <v>0</v>
      </c>
      <c r="J9" s="369" t="s">
        <v>16</v>
      </c>
      <c r="K9" s="220"/>
      <c r="L9" s="307"/>
      <c r="M9" s="307"/>
      <c r="N9" s="307"/>
      <c r="O9" s="307"/>
      <c r="P9" s="307"/>
      <c r="Q9" s="233">
        <f aca="true" t="shared" si="1" ref="Q9:Q15">SUM(L9:P9)</f>
        <v>0</v>
      </c>
      <c r="R9" s="207" t="str">
        <f aca="true" t="shared" si="2" ref="R9:R15">IF(Q9-I9=0,"ok","error")</f>
        <v>ok</v>
      </c>
    </row>
    <row r="10" spans="1:18" ht="12.75">
      <c r="A10" s="215"/>
      <c r="B10" s="219" t="s">
        <v>13</v>
      </c>
      <c r="C10" s="219"/>
      <c r="D10" s="216" t="s">
        <v>108</v>
      </c>
      <c r="E10" s="365"/>
      <c r="F10" s="364"/>
      <c r="G10" s="366"/>
      <c r="H10" s="364"/>
      <c r="I10" s="77">
        <f t="shared" si="0"/>
        <v>0</v>
      </c>
      <c r="J10" s="399"/>
      <c r="K10" s="220"/>
      <c r="L10" s="307"/>
      <c r="M10" s="307"/>
      <c r="N10" s="307"/>
      <c r="O10" s="307"/>
      <c r="P10" s="307"/>
      <c r="Q10" s="233">
        <f t="shared" si="1"/>
        <v>0</v>
      </c>
      <c r="R10" s="207" t="str">
        <f t="shared" si="2"/>
        <v>ok</v>
      </c>
    </row>
    <row r="11" spans="1:18" ht="12.75">
      <c r="A11" s="215"/>
      <c r="B11" s="219" t="s">
        <v>238</v>
      </c>
      <c r="C11" s="219"/>
      <c r="D11" s="216" t="s">
        <v>358</v>
      </c>
      <c r="E11" s="365"/>
      <c r="F11" s="364"/>
      <c r="G11" s="366"/>
      <c r="H11" s="364"/>
      <c r="I11" s="77">
        <f t="shared" si="0"/>
        <v>0</v>
      </c>
      <c r="J11" s="369" t="s">
        <v>16</v>
      </c>
      <c r="K11" s="220"/>
      <c r="L11" s="307"/>
      <c r="M11" s="307"/>
      <c r="N11" s="307"/>
      <c r="O11" s="307"/>
      <c r="P11" s="307"/>
      <c r="Q11" s="233">
        <f t="shared" si="1"/>
        <v>0</v>
      </c>
      <c r="R11" s="207" t="str">
        <f t="shared" si="2"/>
        <v>ok</v>
      </c>
    </row>
    <row r="12" spans="1:18" ht="12.75">
      <c r="A12" s="215"/>
      <c r="B12" s="219"/>
      <c r="C12" s="219"/>
      <c r="D12" s="216" t="s">
        <v>287</v>
      </c>
      <c r="E12" s="365"/>
      <c r="F12" s="364"/>
      <c r="G12" s="366"/>
      <c r="H12" s="364"/>
      <c r="I12" s="77">
        <f t="shared" si="0"/>
        <v>0</v>
      </c>
      <c r="J12" s="369" t="s">
        <v>16</v>
      </c>
      <c r="K12" s="220"/>
      <c r="L12" s="307"/>
      <c r="M12" s="307"/>
      <c r="N12" s="307"/>
      <c r="O12" s="307"/>
      <c r="P12" s="307"/>
      <c r="Q12" s="233">
        <f t="shared" si="1"/>
        <v>0</v>
      </c>
      <c r="R12" s="207" t="str">
        <f t="shared" si="2"/>
        <v>ok</v>
      </c>
    </row>
    <row r="13" spans="1:18" ht="12.75">
      <c r="A13" s="215"/>
      <c r="B13" s="219"/>
      <c r="C13" s="219"/>
      <c r="D13" s="216" t="s">
        <v>317</v>
      </c>
      <c r="E13" s="365"/>
      <c r="F13" s="364"/>
      <c r="G13" s="366"/>
      <c r="H13" s="364"/>
      <c r="I13" s="77">
        <f t="shared" si="0"/>
        <v>0</v>
      </c>
      <c r="J13" s="369"/>
      <c r="K13" s="220"/>
      <c r="L13" s="307"/>
      <c r="M13" s="307"/>
      <c r="N13" s="307"/>
      <c r="O13" s="307"/>
      <c r="P13" s="307"/>
      <c r="Q13" s="233">
        <f>SUM(L13:P13)</f>
        <v>0</v>
      </c>
      <c r="R13" s="207" t="str">
        <f>IF(Q13-I13=0,"ok","error")</f>
        <v>ok</v>
      </c>
    </row>
    <row r="14" spans="1:18" ht="12.75">
      <c r="A14" s="215"/>
      <c r="B14" s="219" t="s">
        <v>239</v>
      </c>
      <c r="C14" s="219"/>
      <c r="D14" s="216" t="s">
        <v>109</v>
      </c>
      <c r="E14" s="365"/>
      <c r="F14" s="364"/>
      <c r="G14" s="366"/>
      <c r="H14" s="364"/>
      <c r="I14" s="77">
        <f t="shared" si="0"/>
        <v>0</v>
      </c>
      <c r="J14" s="399"/>
      <c r="K14" s="220"/>
      <c r="L14" s="307"/>
      <c r="M14" s="307"/>
      <c r="N14" s="307"/>
      <c r="O14" s="307"/>
      <c r="P14" s="307"/>
      <c r="Q14" s="233">
        <f>SUM(L14:P14)</f>
        <v>0</v>
      </c>
      <c r="R14" s="207" t="str">
        <f>IF(Q14-I14=0,"ok","error")</f>
        <v>ok</v>
      </c>
    </row>
    <row r="15" spans="1:18" ht="12.75">
      <c r="A15" s="215"/>
      <c r="B15" s="219" t="s">
        <v>17</v>
      </c>
      <c r="C15" s="216"/>
      <c r="D15" s="216" t="s">
        <v>126</v>
      </c>
      <c r="E15" s="365"/>
      <c r="F15" s="364"/>
      <c r="G15" s="366"/>
      <c r="H15" s="364"/>
      <c r="I15" s="77">
        <f t="shared" si="0"/>
        <v>0</v>
      </c>
      <c r="J15" s="399"/>
      <c r="K15" s="220"/>
      <c r="L15" s="307"/>
      <c r="M15" s="307"/>
      <c r="N15" s="307"/>
      <c r="O15" s="307"/>
      <c r="P15" s="307"/>
      <c r="Q15" s="233">
        <f t="shared" si="1"/>
        <v>0</v>
      </c>
      <c r="R15" s="207" t="str">
        <f t="shared" si="2"/>
        <v>ok</v>
      </c>
    </row>
    <row r="16" spans="1:18" ht="12.75">
      <c r="A16" s="97"/>
      <c r="B16" s="75"/>
      <c r="C16" s="76"/>
      <c r="D16" s="76"/>
      <c r="E16" s="76"/>
      <c r="F16" s="77"/>
      <c r="G16" s="85"/>
      <c r="H16" s="77"/>
      <c r="I16" s="77"/>
      <c r="J16" s="322"/>
      <c r="K16" s="489"/>
      <c r="L16" s="233"/>
      <c r="M16" s="233"/>
      <c r="N16" s="233"/>
      <c r="O16" s="233"/>
      <c r="P16" s="233"/>
      <c r="Q16" s="233"/>
      <c r="R16" s="353"/>
    </row>
    <row r="17" spans="1:18" ht="12.75">
      <c r="A17" s="68"/>
      <c r="B17" s="79" t="s">
        <v>241</v>
      </c>
      <c r="C17" s="79"/>
      <c r="D17" s="80" t="s">
        <v>242</v>
      </c>
      <c r="E17" s="80"/>
      <c r="F17" s="70"/>
      <c r="G17" s="71"/>
      <c r="H17" s="382"/>
      <c r="I17" s="81">
        <f>SUM(I9:I15)</f>
        <v>0</v>
      </c>
      <c r="J17" s="72"/>
      <c r="K17" s="110"/>
      <c r="L17" s="81">
        <f>SUM(L9:L15)</f>
        <v>0</v>
      </c>
      <c r="M17" s="81">
        <f>SUM(M9:M15)</f>
        <v>0</v>
      </c>
      <c r="N17" s="81">
        <f>SUM(N9:N15)</f>
        <v>0</v>
      </c>
      <c r="O17" s="81">
        <f>SUM(O9:O15)</f>
        <v>0</v>
      </c>
      <c r="P17" s="81">
        <f>SUM(P9:P15)</f>
        <v>0</v>
      </c>
      <c r="Q17" s="31">
        <f>SUM(L17:P17)</f>
        <v>0</v>
      </c>
      <c r="R17" s="208" t="str">
        <f>IF(Q17-I17=0,"ok","error")</f>
        <v>ok</v>
      </c>
    </row>
    <row r="18" spans="1:18" ht="12.75">
      <c r="A18" s="68"/>
      <c r="B18" s="69"/>
      <c r="C18" s="69"/>
      <c r="D18" s="84" t="s">
        <v>116</v>
      </c>
      <c r="E18" s="69"/>
      <c r="F18" s="70"/>
      <c r="G18" s="71"/>
      <c r="H18" s="70"/>
      <c r="I18" s="70"/>
      <c r="J18" s="72"/>
      <c r="K18" s="110"/>
      <c r="L18" s="119"/>
      <c r="M18" s="119"/>
      <c r="N18" s="119"/>
      <c r="O18" s="119"/>
      <c r="P18" s="119"/>
      <c r="Q18" s="119"/>
      <c r="R18" s="207"/>
    </row>
    <row r="19" spans="1:18" ht="12.75">
      <c r="A19" s="58">
        <v>2</v>
      </c>
      <c r="B19" s="59" t="s">
        <v>15</v>
      </c>
      <c r="C19" s="59"/>
      <c r="D19" s="60" t="s">
        <v>360</v>
      </c>
      <c r="E19" s="111"/>
      <c r="F19" s="61" t="s">
        <v>152</v>
      </c>
      <c r="G19" s="62" t="s">
        <v>151</v>
      </c>
      <c r="H19" s="64" t="s">
        <v>153</v>
      </c>
      <c r="I19" s="64" t="s">
        <v>154</v>
      </c>
      <c r="J19" s="65" t="s">
        <v>20</v>
      </c>
      <c r="K19" s="110"/>
      <c r="L19" s="64" t="str">
        <f aca="true" t="shared" si="3" ref="L19:R19">L7</f>
        <v>Arendus</v>
      </c>
      <c r="M19" s="498" t="str">
        <f t="shared" si="3"/>
        <v>daatum</v>
      </c>
      <c r="N19" s="498" t="str">
        <f t="shared" si="3"/>
        <v>daatum</v>
      </c>
      <c r="O19" s="498" t="str">
        <f t="shared" si="3"/>
        <v>daatum</v>
      </c>
      <c r="P19" s="498" t="str">
        <f t="shared" si="3"/>
        <v>daatum</v>
      </c>
      <c r="Q19" s="64" t="str">
        <f t="shared" si="3"/>
        <v>kokku €</v>
      </c>
      <c r="R19" s="64" t="str">
        <f t="shared" si="3"/>
        <v>kontroll</v>
      </c>
    </row>
    <row r="20" spans="1:18" ht="12.75">
      <c r="A20" s="97"/>
      <c r="B20" s="76"/>
      <c r="C20" s="76"/>
      <c r="D20" s="76"/>
      <c r="E20" s="76"/>
      <c r="F20" s="77"/>
      <c r="G20" s="85"/>
      <c r="H20" s="77"/>
      <c r="I20" s="77"/>
      <c r="J20" s="322"/>
      <c r="K20" s="489"/>
      <c r="L20" s="233"/>
      <c r="M20" s="233"/>
      <c r="N20" s="233"/>
      <c r="O20" s="233"/>
      <c r="P20" s="233"/>
      <c r="Q20" s="233"/>
      <c r="R20" s="353"/>
    </row>
    <row r="21" spans="1:19" ht="12.75">
      <c r="A21" s="215"/>
      <c r="B21" s="221" t="s">
        <v>110</v>
      </c>
      <c r="C21" s="221"/>
      <c r="D21" s="216" t="s">
        <v>112</v>
      </c>
      <c r="E21" s="365"/>
      <c r="F21" s="364"/>
      <c r="G21" s="366"/>
      <c r="H21" s="364"/>
      <c r="I21" s="77">
        <f aca="true" t="shared" si="4" ref="I21:I26">F21*H21</f>
        <v>0</v>
      </c>
      <c r="J21" s="369" t="s">
        <v>16</v>
      </c>
      <c r="K21" s="220"/>
      <c r="L21" s="307"/>
      <c r="M21" s="307"/>
      <c r="N21" s="307"/>
      <c r="O21" s="307"/>
      <c r="P21" s="307"/>
      <c r="Q21" s="233">
        <f aca="true" t="shared" si="5" ref="Q21:Q26">SUM(L21:P21)</f>
        <v>0</v>
      </c>
      <c r="R21" s="209" t="str">
        <f aca="true" t="shared" si="6" ref="R21:R26">IF(Q21-I21=0,"ok","error")</f>
        <v>ok</v>
      </c>
      <c r="S21" s="44"/>
    </row>
    <row r="22" spans="1:18" ht="12.75">
      <c r="A22" s="215"/>
      <c r="B22" s="221" t="s">
        <v>111</v>
      </c>
      <c r="C22" s="221"/>
      <c r="D22" s="216" t="s">
        <v>113</v>
      </c>
      <c r="E22" s="365"/>
      <c r="F22" s="364"/>
      <c r="G22" s="366"/>
      <c r="H22" s="364"/>
      <c r="I22" s="77">
        <f t="shared" si="4"/>
        <v>0</v>
      </c>
      <c r="J22" s="369" t="s">
        <v>16</v>
      </c>
      <c r="K22" s="220"/>
      <c r="L22" s="307"/>
      <c r="M22" s="307"/>
      <c r="N22" s="307"/>
      <c r="O22" s="307"/>
      <c r="P22" s="307"/>
      <c r="Q22" s="233">
        <f t="shared" si="5"/>
        <v>0</v>
      </c>
      <c r="R22" s="209" t="str">
        <f t="shared" si="6"/>
        <v>ok</v>
      </c>
    </row>
    <row r="23" spans="1:18" ht="12.75">
      <c r="A23" s="215"/>
      <c r="B23" s="219" t="s">
        <v>198</v>
      </c>
      <c r="C23" s="219"/>
      <c r="D23" s="216" t="s">
        <v>199</v>
      </c>
      <c r="E23" s="365"/>
      <c r="F23" s="364"/>
      <c r="G23" s="366"/>
      <c r="H23" s="364"/>
      <c r="I23" s="77">
        <f t="shared" si="4"/>
        <v>0</v>
      </c>
      <c r="J23" s="369" t="s">
        <v>16</v>
      </c>
      <c r="K23" s="220"/>
      <c r="L23" s="307"/>
      <c r="M23" s="307"/>
      <c r="N23" s="307"/>
      <c r="O23" s="307"/>
      <c r="P23" s="307"/>
      <c r="Q23" s="233">
        <f t="shared" si="5"/>
        <v>0</v>
      </c>
      <c r="R23" s="209" t="str">
        <f t="shared" si="6"/>
        <v>ok</v>
      </c>
    </row>
    <row r="24" spans="1:18" ht="12.75">
      <c r="A24" s="215"/>
      <c r="B24" s="219" t="s">
        <v>12</v>
      </c>
      <c r="C24" s="219"/>
      <c r="D24" s="216" t="s">
        <v>430</v>
      </c>
      <c r="E24" s="365"/>
      <c r="F24" s="364"/>
      <c r="G24" s="366"/>
      <c r="H24" s="364"/>
      <c r="I24" s="77">
        <f t="shared" si="4"/>
        <v>0</v>
      </c>
      <c r="J24" s="369" t="s">
        <v>16</v>
      </c>
      <c r="K24" s="220"/>
      <c r="L24" s="307"/>
      <c r="M24" s="307"/>
      <c r="N24" s="307"/>
      <c r="O24" s="307"/>
      <c r="P24" s="307"/>
      <c r="Q24" s="233">
        <f t="shared" si="5"/>
        <v>0</v>
      </c>
      <c r="R24" s="209" t="str">
        <f t="shared" si="6"/>
        <v>ok</v>
      </c>
    </row>
    <row r="25" spans="1:18" ht="12.75">
      <c r="A25" s="215"/>
      <c r="B25" s="219"/>
      <c r="C25" s="219"/>
      <c r="D25" s="216" t="s">
        <v>431</v>
      </c>
      <c r="E25" s="365"/>
      <c r="F25" s="364"/>
      <c r="G25" s="366"/>
      <c r="H25" s="364"/>
      <c r="I25" s="77">
        <f t="shared" si="4"/>
        <v>0</v>
      </c>
      <c r="J25" s="337"/>
      <c r="K25" s="220"/>
      <c r="L25" s="307"/>
      <c r="M25" s="307"/>
      <c r="N25" s="307"/>
      <c r="O25" s="307"/>
      <c r="P25" s="307"/>
      <c r="Q25" s="233">
        <f t="shared" si="5"/>
        <v>0</v>
      </c>
      <c r="R25" s="209" t="str">
        <f t="shared" si="6"/>
        <v>ok</v>
      </c>
    </row>
    <row r="26" spans="1:18" ht="12.75">
      <c r="A26" s="215"/>
      <c r="B26" s="219" t="s">
        <v>17</v>
      </c>
      <c r="C26" s="219"/>
      <c r="D26" s="216" t="s">
        <v>114</v>
      </c>
      <c r="E26" s="365"/>
      <c r="F26" s="364"/>
      <c r="G26" s="366"/>
      <c r="H26" s="364"/>
      <c r="I26" s="77">
        <f t="shared" si="4"/>
        <v>0</v>
      </c>
      <c r="J26" s="369"/>
      <c r="K26" s="220"/>
      <c r="L26" s="307"/>
      <c r="M26" s="307"/>
      <c r="N26" s="307"/>
      <c r="O26" s="307"/>
      <c r="P26" s="307"/>
      <c r="Q26" s="233">
        <f t="shared" si="5"/>
        <v>0</v>
      </c>
      <c r="R26" s="209" t="str">
        <f t="shared" si="6"/>
        <v>ok</v>
      </c>
    </row>
    <row r="27" spans="1:18" ht="12.75">
      <c r="A27" s="97"/>
      <c r="B27" s="76"/>
      <c r="C27" s="76"/>
      <c r="D27" s="76"/>
      <c r="E27" s="76"/>
      <c r="F27" s="77"/>
      <c r="G27" s="85"/>
      <c r="H27" s="77"/>
      <c r="I27" s="77"/>
      <c r="J27" s="322"/>
      <c r="K27" s="489"/>
      <c r="L27" s="233"/>
      <c r="M27" s="233"/>
      <c r="N27" s="233"/>
      <c r="O27" s="233"/>
      <c r="P27" s="233"/>
      <c r="Q27" s="233"/>
      <c r="R27" s="353"/>
    </row>
    <row r="28" spans="1:18" ht="12.75">
      <c r="A28" s="68"/>
      <c r="B28" s="79" t="s">
        <v>18</v>
      </c>
      <c r="C28" s="79"/>
      <c r="D28" s="80" t="s">
        <v>115</v>
      </c>
      <c r="E28" s="80"/>
      <c r="F28" s="70"/>
      <c r="G28" s="71"/>
      <c r="H28" s="77"/>
      <c r="I28" s="83">
        <f>SUM(I21:I27)</f>
        <v>0</v>
      </c>
      <c r="J28" s="72"/>
      <c r="K28" s="110"/>
      <c r="L28" s="83">
        <f>SUM(L21:L27)</f>
        <v>0</v>
      </c>
      <c r="M28" s="83">
        <f>SUM(M21:M27)</f>
        <v>0</v>
      </c>
      <c r="N28" s="83">
        <f>SUM(N21:N27)</f>
        <v>0</v>
      </c>
      <c r="O28" s="83">
        <f>SUM(O21:O27)</f>
        <v>0</v>
      </c>
      <c r="P28" s="83">
        <f>SUM(P21:P27)</f>
        <v>0</v>
      </c>
      <c r="Q28" s="31">
        <f>SUM(L28:P28)</f>
        <v>0</v>
      </c>
      <c r="R28" s="208" t="str">
        <f>IF(Q28-I28=0,"ok","error")</f>
        <v>ok</v>
      </c>
    </row>
    <row r="29" spans="1:18" ht="12.75">
      <c r="A29" s="68"/>
      <c r="B29" s="84" t="s">
        <v>259</v>
      </c>
      <c r="C29" s="84"/>
      <c r="D29" s="84" t="s">
        <v>116</v>
      </c>
      <c r="E29" s="78"/>
      <c r="F29" s="70"/>
      <c r="G29" s="71"/>
      <c r="H29" s="77"/>
      <c r="I29" s="70"/>
      <c r="J29" s="72"/>
      <c r="K29" s="110"/>
      <c r="L29" s="119"/>
      <c r="M29" s="119"/>
      <c r="N29" s="119"/>
      <c r="O29" s="119"/>
      <c r="P29" s="119"/>
      <c r="Q29" s="119"/>
      <c r="R29" s="207"/>
    </row>
    <row r="30" spans="1:18" ht="12.75">
      <c r="A30" s="58">
        <v>3</v>
      </c>
      <c r="B30" s="59" t="s">
        <v>15</v>
      </c>
      <c r="C30" s="59"/>
      <c r="D30" s="60" t="s">
        <v>293</v>
      </c>
      <c r="E30" s="111"/>
      <c r="F30" s="61" t="s">
        <v>152</v>
      </c>
      <c r="G30" s="62" t="s">
        <v>151</v>
      </c>
      <c r="H30" s="64" t="s">
        <v>153</v>
      </c>
      <c r="I30" s="64" t="s">
        <v>154</v>
      </c>
      <c r="J30" s="65" t="s">
        <v>20</v>
      </c>
      <c r="K30" s="110"/>
      <c r="L30" s="64" t="str">
        <f aca="true" t="shared" si="7" ref="L30:R30">L7</f>
        <v>Arendus</v>
      </c>
      <c r="M30" s="498" t="str">
        <f t="shared" si="7"/>
        <v>daatum</v>
      </c>
      <c r="N30" s="498" t="str">
        <f t="shared" si="7"/>
        <v>daatum</v>
      </c>
      <c r="O30" s="498" t="str">
        <f t="shared" si="7"/>
        <v>daatum</v>
      </c>
      <c r="P30" s="498" t="str">
        <f t="shared" si="7"/>
        <v>daatum</v>
      </c>
      <c r="Q30" s="64" t="str">
        <f t="shared" si="7"/>
        <v>kokku €</v>
      </c>
      <c r="R30" s="64" t="str">
        <f t="shared" si="7"/>
        <v>kontroll</v>
      </c>
    </row>
    <row r="31" spans="1:18" ht="12.75">
      <c r="A31" s="68"/>
      <c r="B31" s="84"/>
      <c r="C31" s="84"/>
      <c r="D31" s="84"/>
      <c r="E31" s="78"/>
      <c r="F31" s="70"/>
      <c r="G31" s="71"/>
      <c r="H31" s="77"/>
      <c r="I31" s="70"/>
      <c r="J31" s="72"/>
      <c r="K31" s="110"/>
      <c r="L31" s="119"/>
      <c r="M31" s="119"/>
      <c r="N31" s="119"/>
      <c r="O31" s="119"/>
      <c r="P31" s="119"/>
      <c r="Q31" s="119"/>
      <c r="R31" s="207"/>
    </row>
    <row r="32" spans="1:18" ht="12.75">
      <c r="A32" s="68"/>
      <c r="B32" s="84"/>
      <c r="C32" s="84"/>
      <c r="D32" s="216" t="s">
        <v>294</v>
      </c>
      <c r="E32" s="365"/>
      <c r="F32" s="364"/>
      <c r="G32" s="366"/>
      <c r="H32" s="364"/>
      <c r="I32" s="77">
        <f aca="true" t="shared" si="8" ref="I32:I39">F32*H32</f>
        <v>0</v>
      </c>
      <c r="J32" s="369" t="s">
        <v>16</v>
      </c>
      <c r="K32" s="110"/>
      <c r="L32" s="307"/>
      <c r="M32" s="307"/>
      <c r="N32" s="307"/>
      <c r="O32" s="307"/>
      <c r="P32" s="307"/>
      <c r="Q32" s="233">
        <f aca="true" t="shared" si="9" ref="Q32:Q39">SUM(L32:P32)</f>
        <v>0</v>
      </c>
      <c r="R32" s="209" t="str">
        <f aca="true" t="shared" si="10" ref="R32:R39">IF(Q32-I32=0,"ok","error")</f>
        <v>ok</v>
      </c>
    </row>
    <row r="33" spans="1:18" ht="12.75">
      <c r="A33" s="68"/>
      <c r="B33" s="84"/>
      <c r="C33" s="84"/>
      <c r="D33" s="216" t="s">
        <v>295</v>
      </c>
      <c r="E33" s="365"/>
      <c r="F33" s="364"/>
      <c r="G33" s="366"/>
      <c r="H33" s="364"/>
      <c r="I33" s="77">
        <f t="shared" si="8"/>
        <v>0</v>
      </c>
      <c r="J33" s="369" t="s">
        <v>16</v>
      </c>
      <c r="K33" s="110"/>
      <c r="L33" s="307"/>
      <c r="M33" s="307"/>
      <c r="N33" s="307"/>
      <c r="O33" s="307"/>
      <c r="P33" s="307"/>
      <c r="Q33" s="233">
        <f t="shared" si="9"/>
        <v>0</v>
      </c>
      <c r="R33" s="209" t="str">
        <f t="shared" si="10"/>
        <v>ok</v>
      </c>
    </row>
    <row r="34" spans="1:18" ht="12.75">
      <c r="A34" s="68"/>
      <c r="B34" s="84"/>
      <c r="C34" s="84"/>
      <c r="D34" s="216" t="s">
        <v>298</v>
      </c>
      <c r="E34" s="365"/>
      <c r="F34" s="364"/>
      <c r="G34" s="366"/>
      <c r="H34" s="364"/>
      <c r="I34" s="77">
        <f t="shared" si="8"/>
        <v>0</v>
      </c>
      <c r="J34" s="369" t="s">
        <v>16</v>
      </c>
      <c r="K34" s="110"/>
      <c r="L34" s="307"/>
      <c r="M34" s="307"/>
      <c r="N34" s="307"/>
      <c r="O34" s="307"/>
      <c r="P34" s="307"/>
      <c r="Q34" s="233">
        <f t="shared" si="9"/>
        <v>0</v>
      </c>
      <c r="R34" s="209" t="str">
        <f t="shared" si="10"/>
        <v>ok</v>
      </c>
    </row>
    <row r="35" spans="1:18" ht="12.75">
      <c r="A35" s="68"/>
      <c r="B35" s="84"/>
      <c r="C35" s="84"/>
      <c r="D35" s="216" t="s">
        <v>296</v>
      </c>
      <c r="E35" s="365"/>
      <c r="F35" s="364"/>
      <c r="G35" s="366"/>
      <c r="H35" s="364"/>
      <c r="I35" s="77">
        <f t="shared" si="8"/>
        <v>0</v>
      </c>
      <c r="J35" s="369" t="s">
        <v>16</v>
      </c>
      <c r="K35" s="110"/>
      <c r="L35" s="307"/>
      <c r="M35" s="307"/>
      <c r="N35" s="307"/>
      <c r="O35" s="307"/>
      <c r="P35" s="307"/>
      <c r="Q35" s="233">
        <f t="shared" si="9"/>
        <v>0</v>
      </c>
      <c r="R35" s="209" t="str">
        <f t="shared" si="10"/>
        <v>ok</v>
      </c>
    </row>
    <row r="36" spans="1:18" ht="12.75">
      <c r="A36" s="68"/>
      <c r="B36" s="84"/>
      <c r="C36" s="84"/>
      <c r="D36" s="216" t="s">
        <v>356</v>
      </c>
      <c r="E36" s="365"/>
      <c r="F36" s="364"/>
      <c r="G36" s="366"/>
      <c r="H36" s="364"/>
      <c r="I36" s="77">
        <f t="shared" si="8"/>
        <v>0</v>
      </c>
      <c r="J36" s="369"/>
      <c r="K36" s="110"/>
      <c r="L36" s="307"/>
      <c r="M36" s="307"/>
      <c r="N36" s="307"/>
      <c r="O36" s="307"/>
      <c r="P36" s="307"/>
      <c r="Q36" s="233">
        <f t="shared" si="9"/>
        <v>0</v>
      </c>
      <c r="R36" s="209" t="str">
        <f t="shared" si="10"/>
        <v>ok</v>
      </c>
    </row>
    <row r="37" spans="1:18" ht="12.75">
      <c r="A37" s="68"/>
      <c r="B37" s="84"/>
      <c r="C37" s="84"/>
      <c r="D37" s="216" t="s">
        <v>297</v>
      </c>
      <c r="E37" s="365"/>
      <c r="F37" s="364"/>
      <c r="G37" s="366"/>
      <c r="H37" s="364"/>
      <c r="I37" s="77">
        <f t="shared" si="8"/>
        <v>0</v>
      </c>
      <c r="J37" s="399"/>
      <c r="K37" s="110"/>
      <c r="L37" s="307"/>
      <c r="M37" s="307"/>
      <c r="N37" s="307"/>
      <c r="O37" s="307"/>
      <c r="P37" s="307"/>
      <c r="Q37" s="233">
        <f t="shared" si="9"/>
        <v>0</v>
      </c>
      <c r="R37" s="209" t="str">
        <f t="shared" si="10"/>
        <v>ok</v>
      </c>
    </row>
    <row r="38" spans="1:18" ht="12.75">
      <c r="A38" s="68"/>
      <c r="B38" s="84"/>
      <c r="C38" s="84"/>
      <c r="D38" s="216" t="s">
        <v>361</v>
      </c>
      <c r="E38" s="365"/>
      <c r="F38" s="364"/>
      <c r="G38" s="366"/>
      <c r="H38" s="364"/>
      <c r="I38" s="77">
        <f>F38*H38</f>
        <v>0</v>
      </c>
      <c r="J38" s="399"/>
      <c r="K38" s="110"/>
      <c r="L38" s="307"/>
      <c r="M38" s="307"/>
      <c r="N38" s="307"/>
      <c r="O38" s="307"/>
      <c r="P38" s="307"/>
      <c r="Q38" s="233">
        <f>SUM(L38:P38)</f>
        <v>0</v>
      </c>
      <c r="R38" s="209" t="str">
        <f>IF(Q38-I38=0,"ok","error")</f>
        <v>ok</v>
      </c>
    </row>
    <row r="39" spans="1:18" ht="12.75">
      <c r="A39" s="68"/>
      <c r="B39" s="84"/>
      <c r="C39" s="84"/>
      <c r="D39" s="216" t="s">
        <v>126</v>
      </c>
      <c r="E39" s="365"/>
      <c r="F39" s="364"/>
      <c r="G39" s="366"/>
      <c r="H39" s="364"/>
      <c r="I39" s="77">
        <f t="shared" si="8"/>
        <v>0</v>
      </c>
      <c r="J39" s="399"/>
      <c r="K39" s="110"/>
      <c r="L39" s="307"/>
      <c r="M39" s="307"/>
      <c r="N39" s="307"/>
      <c r="O39" s="307"/>
      <c r="P39" s="307"/>
      <c r="Q39" s="233">
        <f t="shared" si="9"/>
        <v>0</v>
      </c>
      <c r="R39" s="209" t="str">
        <f t="shared" si="10"/>
        <v>ok</v>
      </c>
    </row>
    <row r="40" spans="1:18" ht="12.75">
      <c r="A40" s="68"/>
      <c r="B40" s="84"/>
      <c r="C40" s="84"/>
      <c r="D40" s="84"/>
      <c r="E40" s="78"/>
      <c r="F40" s="70"/>
      <c r="G40" s="71"/>
      <c r="H40" s="77"/>
      <c r="I40" s="70"/>
      <c r="J40" s="72"/>
      <c r="K40" s="110"/>
      <c r="L40" s="119"/>
      <c r="M40" s="119"/>
      <c r="N40" s="119"/>
      <c r="O40" s="119"/>
      <c r="P40" s="119"/>
      <c r="Q40" s="119"/>
      <c r="R40" s="207"/>
    </row>
    <row r="41" spans="1:18" ht="12.75">
      <c r="A41" s="68"/>
      <c r="B41" s="84"/>
      <c r="C41" s="84"/>
      <c r="D41" s="80" t="s">
        <v>299</v>
      </c>
      <c r="E41" s="78"/>
      <c r="F41" s="70"/>
      <c r="G41" s="71"/>
      <c r="H41" s="77"/>
      <c r="I41" s="83">
        <f>SUM(I32:I40)</f>
        <v>0</v>
      </c>
      <c r="J41" s="72"/>
      <c r="K41" s="110"/>
      <c r="L41" s="83">
        <f>SUM(L32:L40)</f>
        <v>0</v>
      </c>
      <c r="M41" s="83">
        <f>SUM(M32:M40)</f>
        <v>0</v>
      </c>
      <c r="N41" s="83">
        <f>SUM(N32:N40)</f>
        <v>0</v>
      </c>
      <c r="O41" s="83">
        <f>SUM(O32:O40)</f>
        <v>0</v>
      </c>
      <c r="P41" s="83">
        <f>SUM(P32:P40)</f>
        <v>0</v>
      </c>
      <c r="Q41" s="31">
        <f>SUM(L41:P41)</f>
        <v>0</v>
      </c>
      <c r="R41" s="208" t="str">
        <f>IF(Q41-I41=0,"ok","error")</f>
        <v>ok</v>
      </c>
    </row>
    <row r="42" spans="1:18" ht="12.75">
      <c r="A42" s="68"/>
      <c r="B42" s="78"/>
      <c r="C42" s="78"/>
      <c r="D42" s="84" t="s">
        <v>116</v>
      </c>
      <c r="E42" s="69"/>
      <c r="F42" s="70"/>
      <c r="G42" s="71"/>
      <c r="H42" s="70"/>
      <c r="I42" s="70"/>
      <c r="J42" s="72"/>
      <c r="K42" s="110"/>
      <c r="L42" s="119"/>
      <c r="M42" s="119"/>
      <c r="N42" s="119"/>
      <c r="O42" s="119"/>
      <c r="P42" s="119"/>
      <c r="Q42" s="119"/>
      <c r="R42" s="207"/>
    </row>
    <row r="43" spans="1:18" ht="12.75">
      <c r="A43" s="58">
        <v>4</v>
      </c>
      <c r="B43" s="59" t="s">
        <v>19</v>
      </c>
      <c r="C43" s="59"/>
      <c r="D43" s="60" t="s">
        <v>186</v>
      </c>
      <c r="E43" s="112"/>
      <c r="F43" s="61" t="s">
        <v>152</v>
      </c>
      <c r="G43" s="62" t="s">
        <v>151</v>
      </c>
      <c r="H43" s="64" t="s">
        <v>153</v>
      </c>
      <c r="I43" s="64" t="s">
        <v>154</v>
      </c>
      <c r="J43" s="65" t="s">
        <v>20</v>
      </c>
      <c r="K43" s="110"/>
      <c r="L43" s="64" t="str">
        <f aca="true" t="shared" si="11" ref="L43:R43">L7</f>
        <v>Arendus</v>
      </c>
      <c r="M43" s="498" t="str">
        <f t="shared" si="11"/>
        <v>daatum</v>
      </c>
      <c r="N43" s="498" t="str">
        <f t="shared" si="11"/>
        <v>daatum</v>
      </c>
      <c r="O43" s="498" t="str">
        <f t="shared" si="11"/>
        <v>daatum</v>
      </c>
      <c r="P43" s="498" t="str">
        <f t="shared" si="11"/>
        <v>daatum</v>
      </c>
      <c r="Q43" s="64" t="str">
        <f t="shared" si="11"/>
        <v>kokku €</v>
      </c>
      <c r="R43" s="64" t="str">
        <f t="shared" si="11"/>
        <v>kontroll</v>
      </c>
    </row>
    <row r="44" spans="1:18" ht="12.75">
      <c r="A44" s="68"/>
      <c r="B44" s="69"/>
      <c r="C44" s="69"/>
      <c r="D44" s="69"/>
      <c r="E44" s="69"/>
      <c r="F44" s="70"/>
      <c r="G44" s="71"/>
      <c r="H44" s="70"/>
      <c r="I44" s="70"/>
      <c r="J44" s="72"/>
      <c r="K44" s="110"/>
      <c r="L44" s="119"/>
      <c r="M44" s="119"/>
      <c r="N44" s="119"/>
      <c r="O44" s="119"/>
      <c r="P44" s="119"/>
      <c r="Q44" s="233"/>
      <c r="R44" s="207"/>
    </row>
    <row r="45" spans="1:18" ht="12.75">
      <c r="A45" s="215"/>
      <c r="B45" s="219" t="s">
        <v>200</v>
      </c>
      <c r="C45" s="219"/>
      <c r="D45" s="216" t="s">
        <v>201</v>
      </c>
      <c r="E45" s="365"/>
      <c r="F45" s="364"/>
      <c r="G45" s="366"/>
      <c r="H45" s="364"/>
      <c r="I45" s="77">
        <f>F45*H45</f>
        <v>0</v>
      </c>
      <c r="J45" s="369" t="s">
        <v>16</v>
      </c>
      <c r="K45" s="220"/>
      <c r="L45" s="307"/>
      <c r="M45" s="307"/>
      <c r="N45" s="307"/>
      <c r="O45" s="307"/>
      <c r="P45" s="307"/>
      <c r="Q45" s="233">
        <f aca="true" t="shared" si="12" ref="Q45:Q83">SUM(L45:P45)</f>
        <v>0</v>
      </c>
      <c r="R45" s="209" t="str">
        <f aca="true" t="shared" si="13" ref="R45:R83">IF(Q45-I45=0,"ok","error")</f>
        <v>ok</v>
      </c>
    </row>
    <row r="46" spans="1:18" ht="12.75">
      <c r="A46" s="215"/>
      <c r="B46" s="219" t="s">
        <v>21</v>
      </c>
      <c r="C46" s="219"/>
      <c r="D46" s="216" t="s">
        <v>243</v>
      </c>
      <c r="E46" s="365"/>
      <c r="F46" s="364"/>
      <c r="G46" s="366"/>
      <c r="H46" s="364"/>
      <c r="I46" s="77">
        <f>F46*H46</f>
        <v>0</v>
      </c>
      <c r="J46" s="369" t="s">
        <v>16</v>
      </c>
      <c r="K46" s="220"/>
      <c r="L46" s="307"/>
      <c r="M46" s="307"/>
      <c r="N46" s="307"/>
      <c r="O46" s="307"/>
      <c r="P46" s="307"/>
      <c r="Q46" s="233">
        <f t="shared" si="12"/>
        <v>0</v>
      </c>
      <c r="R46" s="209" t="str">
        <f t="shared" si="13"/>
        <v>ok</v>
      </c>
    </row>
    <row r="47" spans="1:18" ht="12.75">
      <c r="A47" s="215"/>
      <c r="B47" s="219"/>
      <c r="C47" s="219"/>
      <c r="D47" s="216" t="s">
        <v>300</v>
      </c>
      <c r="E47" s="365"/>
      <c r="F47" s="364"/>
      <c r="G47" s="366"/>
      <c r="H47" s="364"/>
      <c r="I47" s="77">
        <f aca="true" t="shared" si="14" ref="I47:I83">F47*H47</f>
        <v>0</v>
      </c>
      <c r="J47" s="369" t="s">
        <v>16</v>
      </c>
      <c r="K47" s="220"/>
      <c r="L47" s="307"/>
      <c r="M47" s="307"/>
      <c r="N47" s="307"/>
      <c r="O47" s="307"/>
      <c r="P47" s="307"/>
      <c r="Q47" s="233">
        <f t="shared" si="12"/>
        <v>0</v>
      </c>
      <c r="R47" s="209" t="str">
        <f t="shared" si="13"/>
        <v>ok</v>
      </c>
    </row>
    <row r="48" spans="1:18" ht="12.75">
      <c r="A48" s="215"/>
      <c r="B48" s="219" t="s">
        <v>244</v>
      </c>
      <c r="C48" s="219"/>
      <c r="D48" s="216" t="s">
        <v>117</v>
      </c>
      <c r="E48" s="365"/>
      <c r="F48" s="364"/>
      <c r="G48" s="366"/>
      <c r="H48" s="364"/>
      <c r="I48" s="77">
        <f t="shared" si="14"/>
        <v>0</v>
      </c>
      <c r="J48" s="369" t="s">
        <v>16</v>
      </c>
      <c r="K48" s="220"/>
      <c r="L48" s="307"/>
      <c r="M48" s="307"/>
      <c r="N48" s="307"/>
      <c r="O48" s="307"/>
      <c r="P48" s="307"/>
      <c r="Q48" s="233">
        <f t="shared" si="12"/>
        <v>0</v>
      </c>
      <c r="R48" s="209" t="str">
        <f t="shared" si="13"/>
        <v>ok</v>
      </c>
    </row>
    <row r="49" spans="1:18" ht="12.75">
      <c r="A49" s="215"/>
      <c r="B49" s="219" t="s">
        <v>245</v>
      </c>
      <c r="C49" s="219"/>
      <c r="D49" s="216" t="s">
        <v>350</v>
      </c>
      <c r="E49" s="365"/>
      <c r="F49" s="364"/>
      <c r="G49" s="366"/>
      <c r="H49" s="364"/>
      <c r="I49" s="77">
        <f t="shared" si="14"/>
        <v>0</v>
      </c>
      <c r="J49" s="369" t="s">
        <v>16</v>
      </c>
      <c r="K49" s="220"/>
      <c r="L49" s="307"/>
      <c r="M49" s="307"/>
      <c r="N49" s="307"/>
      <c r="O49" s="307"/>
      <c r="P49" s="307"/>
      <c r="Q49" s="233">
        <f t="shared" si="12"/>
        <v>0</v>
      </c>
      <c r="R49" s="209" t="str">
        <f t="shared" si="13"/>
        <v>ok</v>
      </c>
    </row>
    <row r="50" spans="1:18" ht="12.75">
      <c r="A50" s="215"/>
      <c r="B50" s="219"/>
      <c r="C50" s="219"/>
      <c r="D50" s="216" t="s">
        <v>351</v>
      </c>
      <c r="E50" s="365"/>
      <c r="F50" s="364"/>
      <c r="G50" s="366"/>
      <c r="H50" s="364"/>
      <c r="I50" s="77">
        <f t="shared" si="14"/>
        <v>0</v>
      </c>
      <c r="J50" s="369" t="s">
        <v>16</v>
      </c>
      <c r="K50" s="220"/>
      <c r="L50" s="307"/>
      <c r="M50" s="307"/>
      <c r="N50" s="307"/>
      <c r="O50" s="307"/>
      <c r="P50" s="307"/>
      <c r="Q50" s="233">
        <f t="shared" si="12"/>
        <v>0</v>
      </c>
      <c r="R50" s="209" t="str">
        <f t="shared" si="13"/>
        <v>ok</v>
      </c>
    </row>
    <row r="51" spans="1:18" ht="12.75">
      <c r="A51" s="215"/>
      <c r="B51" s="219"/>
      <c r="C51" s="219"/>
      <c r="D51" s="216" t="s">
        <v>336</v>
      </c>
      <c r="E51" s="365"/>
      <c r="F51" s="364"/>
      <c r="G51" s="366"/>
      <c r="H51" s="364"/>
      <c r="I51" s="77">
        <f t="shared" si="14"/>
        <v>0</v>
      </c>
      <c r="J51" s="369" t="s">
        <v>16</v>
      </c>
      <c r="K51" s="220"/>
      <c r="L51" s="307"/>
      <c r="M51" s="307"/>
      <c r="N51" s="307"/>
      <c r="O51" s="307"/>
      <c r="P51" s="307"/>
      <c r="Q51" s="233">
        <f t="shared" si="12"/>
        <v>0</v>
      </c>
      <c r="R51" s="209" t="str">
        <f t="shared" si="13"/>
        <v>ok</v>
      </c>
    </row>
    <row r="52" spans="1:18" ht="12.75">
      <c r="A52" s="215"/>
      <c r="B52" s="219"/>
      <c r="C52" s="219"/>
      <c r="D52" s="216" t="s">
        <v>318</v>
      </c>
      <c r="E52" s="365"/>
      <c r="F52" s="364"/>
      <c r="G52" s="366"/>
      <c r="H52" s="364"/>
      <c r="I52" s="77">
        <f t="shared" si="14"/>
        <v>0</v>
      </c>
      <c r="J52" s="369" t="s">
        <v>16</v>
      </c>
      <c r="K52" s="220"/>
      <c r="L52" s="307"/>
      <c r="M52" s="307"/>
      <c r="N52" s="307"/>
      <c r="O52" s="307"/>
      <c r="P52" s="307"/>
      <c r="Q52" s="233">
        <f t="shared" si="12"/>
        <v>0</v>
      </c>
      <c r="R52" s="209" t="str">
        <f t="shared" si="13"/>
        <v>ok</v>
      </c>
    </row>
    <row r="53" spans="1:18" ht="12.75">
      <c r="A53" s="215"/>
      <c r="B53" s="219"/>
      <c r="C53" s="219"/>
      <c r="D53" s="216" t="s">
        <v>319</v>
      </c>
      <c r="E53" s="365"/>
      <c r="F53" s="364"/>
      <c r="G53" s="366"/>
      <c r="H53" s="364"/>
      <c r="I53" s="77">
        <f t="shared" si="14"/>
        <v>0</v>
      </c>
      <c r="J53" s="369" t="s">
        <v>16</v>
      </c>
      <c r="K53" s="220"/>
      <c r="L53" s="307"/>
      <c r="M53" s="307"/>
      <c r="N53" s="307"/>
      <c r="O53" s="307"/>
      <c r="P53" s="307"/>
      <c r="Q53" s="233">
        <f t="shared" si="12"/>
        <v>0</v>
      </c>
      <c r="R53" s="209" t="str">
        <f t="shared" si="13"/>
        <v>ok</v>
      </c>
    </row>
    <row r="54" spans="1:18" ht="12.75">
      <c r="A54" s="215"/>
      <c r="B54" s="219"/>
      <c r="C54" s="219"/>
      <c r="D54" s="216" t="s">
        <v>320</v>
      </c>
      <c r="E54" s="365"/>
      <c r="F54" s="364"/>
      <c r="G54" s="366"/>
      <c r="H54" s="364"/>
      <c r="I54" s="77">
        <f t="shared" si="14"/>
        <v>0</v>
      </c>
      <c r="J54" s="369" t="s">
        <v>16</v>
      </c>
      <c r="K54" s="220"/>
      <c r="L54" s="307"/>
      <c r="M54" s="307"/>
      <c r="N54" s="307"/>
      <c r="O54" s="307"/>
      <c r="P54" s="307"/>
      <c r="Q54" s="233">
        <f t="shared" si="12"/>
        <v>0</v>
      </c>
      <c r="R54" s="209" t="str">
        <f t="shared" si="13"/>
        <v>ok</v>
      </c>
    </row>
    <row r="55" spans="1:18" ht="12.75">
      <c r="A55" s="215"/>
      <c r="B55" s="223" t="s">
        <v>246</v>
      </c>
      <c r="C55" s="219"/>
      <c r="D55" s="216" t="s">
        <v>316</v>
      </c>
      <c r="E55" s="365"/>
      <c r="F55" s="364"/>
      <c r="G55" s="366"/>
      <c r="H55" s="364"/>
      <c r="I55" s="77">
        <f t="shared" si="14"/>
        <v>0</v>
      </c>
      <c r="J55" s="369" t="s">
        <v>16</v>
      </c>
      <c r="K55" s="220"/>
      <c r="L55" s="307"/>
      <c r="M55" s="307"/>
      <c r="N55" s="307"/>
      <c r="O55" s="307"/>
      <c r="P55" s="307"/>
      <c r="Q55" s="233">
        <f t="shared" si="12"/>
        <v>0</v>
      </c>
      <c r="R55" s="209" t="str">
        <f t="shared" si="13"/>
        <v>ok</v>
      </c>
    </row>
    <row r="56" spans="1:18" ht="12.75">
      <c r="A56" s="215"/>
      <c r="B56" s="223"/>
      <c r="C56" s="219"/>
      <c r="D56" s="216" t="s">
        <v>362</v>
      </c>
      <c r="E56" s="365"/>
      <c r="F56" s="364"/>
      <c r="G56" s="366"/>
      <c r="H56" s="364"/>
      <c r="I56" s="77">
        <f t="shared" si="14"/>
        <v>0</v>
      </c>
      <c r="J56" s="369" t="s">
        <v>16</v>
      </c>
      <c r="K56" s="220"/>
      <c r="L56" s="307"/>
      <c r="M56" s="307"/>
      <c r="N56" s="307"/>
      <c r="O56" s="307"/>
      <c r="P56" s="307"/>
      <c r="Q56" s="233">
        <f t="shared" si="12"/>
        <v>0</v>
      </c>
      <c r="R56" s="209" t="str">
        <f t="shared" si="13"/>
        <v>ok</v>
      </c>
    </row>
    <row r="57" spans="1:18" ht="12.75">
      <c r="A57" s="215"/>
      <c r="B57" s="223"/>
      <c r="C57" s="219"/>
      <c r="D57" s="216" t="s">
        <v>363</v>
      </c>
      <c r="E57" s="365"/>
      <c r="F57" s="364"/>
      <c r="G57" s="366"/>
      <c r="H57" s="364"/>
      <c r="I57" s="77">
        <f t="shared" si="14"/>
        <v>0</v>
      </c>
      <c r="J57" s="369" t="s">
        <v>16</v>
      </c>
      <c r="K57" s="220"/>
      <c r="L57" s="307"/>
      <c r="M57" s="307"/>
      <c r="N57" s="307"/>
      <c r="O57" s="307"/>
      <c r="P57" s="307"/>
      <c r="Q57" s="233">
        <f t="shared" si="12"/>
        <v>0</v>
      </c>
      <c r="R57" s="209" t="str">
        <f t="shared" si="13"/>
        <v>ok</v>
      </c>
    </row>
    <row r="58" spans="1:18" ht="12.75">
      <c r="A58" s="215"/>
      <c r="B58" s="219" t="s">
        <v>22</v>
      </c>
      <c r="C58" s="219"/>
      <c r="D58" s="216" t="s">
        <v>118</v>
      </c>
      <c r="E58" s="365"/>
      <c r="F58" s="364"/>
      <c r="G58" s="366"/>
      <c r="H58" s="364"/>
      <c r="I58" s="77">
        <f t="shared" si="14"/>
        <v>0</v>
      </c>
      <c r="J58" s="369" t="s">
        <v>16</v>
      </c>
      <c r="K58" s="220"/>
      <c r="L58" s="307"/>
      <c r="M58" s="307"/>
      <c r="N58" s="307"/>
      <c r="O58" s="307"/>
      <c r="P58" s="307"/>
      <c r="Q58" s="233">
        <f t="shared" si="12"/>
        <v>0</v>
      </c>
      <c r="R58" s="209" t="str">
        <f t="shared" si="13"/>
        <v>ok</v>
      </c>
    </row>
    <row r="59" spans="1:18" ht="12.75">
      <c r="A59" s="215"/>
      <c r="B59" s="219"/>
      <c r="C59" s="219"/>
      <c r="D59" s="216" t="s">
        <v>337</v>
      </c>
      <c r="E59" s="365"/>
      <c r="F59" s="364"/>
      <c r="G59" s="366"/>
      <c r="H59" s="364"/>
      <c r="I59" s="77">
        <f t="shared" si="14"/>
        <v>0</v>
      </c>
      <c r="J59" s="369" t="s">
        <v>16</v>
      </c>
      <c r="K59" s="220"/>
      <c r="L59" s="307"/>
      <c r="M59" s="307"/>
      <c r="N59" s="307"/>
      <c r="O59" s="307"/>
      <c r="P59" s="307"/>
      <c r="Q59" s="233">
        <f t="shared" si="12"/>
        <v>0</v>
      </c>
      <c r="R59" s="209" t="str">
        <f t="shared" si="13"/>
        <v>ok</v>
      </c>
    </row>
    <row r="60" spans="1:18" ht="12.75">
      <c r="A60" s="215"/>
      <c r="B60" s="219"/>
      <c r="C60" s="219"/>
      <c r="D60" s="216" t="s">
        <v>119</v>
      </c>
      <c r="E60" s="365"/>
      <c r="F60" s="364"/>
      <c r="G60" s="366"/>
      <c r="H60" s="364"/>
      <c r="I60" s="77">
        <f t="shared" si="14"/>
        <v>0</v>
      </c>
      <c r="J60" s="369" t="s">
        <v>16</v>
      </c>
      <c r="K60" s="220"/>
      <c r="L60" s="307"/>
      <c r="M60" s="307"/>
      <c r="N60" s="307"/>
      <c r="O60" s="307"/>
      <c r="P60" s="307"/>
      <c r="Q60" s="233">
        <f t="shared" si="12"/>
        <v>0</v>
      </c>
      <c r="R60" s="209" t="str">
        <f t="shared" si="13"/>
        <v>ok</v>
      </c>
    </row>
    <row r="61" spans="1:18" ht="12.75">
      <c r="A61" s="215"/>
      <c r="B61" s="219"/>
      <c r="C61" s="219"/>
      <c r="D61" s="216" t="s">
        <v>302</v>
      </c>
      <c r="E61" s="365"/>
      <c r="F61" s="364"/>
      <c r="G61" s="366"/>
      <c r="H61" s="364"/>
      <c r="I61" s="77">
        <f t="shared" si="14"/>
        <v>0</v>
      </c>
      <c r="J61" s="369" t="s">
        <v>16</v>
      </c>
      <c r="K61" s="220"/>
      <c r="L61" s="307"/>
      <c r="M61" s="307"/>
      <c r="N61" s="307"/>
      <c r="O61" s="307"/>
      <c r="P61" s="307"/>
      <c r="Q61" s="233">
        <f t="shared" si="12"/>
        <v>0</v>
      </c>
      <c r="R61" s="209" t="str">
        <f t="shared" si="13"/>
        <v>ok</v>
      </c>
    </row>
    <row r="62" spans="1:18" ht="12.75">
      <c r="A62" s="215"/>
      <c r="B62" s="219"/>
      <c r="C62" s="219"/>
      <c r="D62" s="216" t="s">
        <v>303</v>
      </c>
      <c r="E62" s="365"/>
      <c r="F62" s="364"/>
      <c r="G62" s="366"/>
      <c r="H62" s="364"/>
      <c r="I62" s="77">
        <f t="shared" si="14"/>
        <v>0</v>
      </c>
      <c r="J62" s="369" t="s">
        <v>16</v>
      </c>
      <c r="K62" s="220"/>
      <c r="L62" s="307"/>
      <c r="M62" s="307"/>
      <c r="N62" s="307"/>
      <c r="O62" s="307"/>
      <c r="P62" s="307"/>
      <c r="Q62" s="233">
        <f t="shared" si="12"/>
        <v>0</v>
      </c>
      <c r="R62" s="209" t="str">
        <f t="shared" si="13"/>
        <v>ok</v>
      </c>
    </row>
    <row r="63" spans="1:18" ht="12.75">
      <c r="A63" s="215"/>
      <c r="B63" s="219"/>
      <c r="C63" s="219"/>
      <c r="D63" s="216" t="s">
        <v>364</v>
      </c>
      <c r="E63" s="365"/>
      <c r="F63" s="364"/>
      <c r="G63" s="366"/>
      <c r="H63" s="364"/>
      <c r="I63" s="77">
        <f>F63*H63</f>
        <v>0</v>
      </c>
      <c r="J63" s="369" t="s">
        <v>16</v>
      </c>
      <c r="K63" s="220"/>
      <c r="L63" s="307"/>
      <c r="M63" s="307"/>
      <c r="N63" s="307"/>
      <c r="O63" s="307"/>
      <c r="P63" s="307"/>
      <c r="Q63" s="233">
        <f>SUM(L63:P63)</f>
        <v>0</v>
      </c>
      <c r="R63" s="209" t="str">
        <f>IF(Q63-I63=0,"ok","error")</f>
        <v>ok</v>
      </c>
    </row>
    <row r="64" spans="1:18" ht="12.75">
      <c r="A64" s="215"/>
      <c r="B64" s="219"/>
      <c r="C64" s="219"/>
      <c r="D64" s="216" t="s">
        <v>365</v>
      </c>
      <c r="E64" s="365"/>
      <c r="F64" s="364"/>
      <c r="G64" s="366"/>
      <c r="H64" s="364"/>
      <c r="I64" s="77">
        <f t="shared" si="14"/>
        <v>0</v>
      </c>
      <c r="J64" s="369" t="s">
        <v>16</v>
      </c>
      <c r="K64" s="220"/>
      <c r="L64" s="307"/>
      <c r="M64" s="307"/>
      <c r="N64" s="307"/>
      <c r="O64" s="307"/>
      <c r="P64" s="307"/>
      <c r="Q64" s="233">
        <f t="shared" si="12"/>
        <v>0</v>
      </c>
      <c r="R64" s="209" t="str">
        <f t="shared" si="13"/>
        <v>ok</v>
      </c>
    </row>
    <row r="65" spans="1:18" ht="12.75">
      <c r="A65" s="215"/>
      <c r="B65" s="219" t="s">
        <v>204</v>
      </c>
      <c r="C65" s="219"/>
      <c r="D65" s="216" t="s">
        <v>205</v>
      </c>
      <c r="E65" s="365"/>
      <c r="F65" s="364"/>
      <c r="G65" s="366"/>
      <c r="H65" s="364"/>
      <c r="I65" s="77">
        <f t="shared" si="14"/>
        <v>0</v>
      </c>
      <c r="J65" s="369" t="s">
        <v>16</v>
      </c>
      <c r="K65" s="220"/>
      <c r="L65" s="307"/>
      <c r="M65" s="307"/>
      <c r="N65" s="307"/>
      <c r="O65" s="307"/>
      <c r="P65" s="307"/>
      <c r="Q65" s="233">
        <f t="shared" si="12"/>
        <v>0</v>
      </c>
      <c r="R65" s="209" t="str">
        <f t="shared" si="13"/>
        <v>ok</v>
      </c>
    </row>
    <row r="66" spans="1:18" ht="12.75">
      <c r="A66" s="215"/>
      <c r="B66" s="219"/>
      <c r="C66" s="219"/>
      <c r="D66" s="216" t="s">
        <v>274</v>
      </c>
      <c r="E66" s="365"/>
      <c r="F66" s="364"/>
      <c r="G66" s="366"/>
      <c r="H66" s="364"/>
      <c r="I66" s="77">
        <f t="shared" si="14"/>
        <v>0</v>
      </c>
      <c r="J66" s="369" t="s">
        <v>16</v>
      </c>
      <c r="K66" s="220"/>
      <c r="L66" s="307"/>
      <c r="M66" s="307"/>
      <c r="N66" s="307"/>
      <c r="O66" s="307"/>
      <c r="P66" s="307"/>
      <c r="Q66" s="233">
        <f t="shared" si="12"/>
        <v>0</v>
      </c>
      <c r="R66" s="209" t="str">
        <f t="shared" si="13"/>
        <v>ok</v>
      </c>
    </row>
    <row r="67" spans="1:18" ht="12.75">
      <c r="A67" s="215"/>
      <c r="B67" s="219"/>
      <c r="C67" s="219"/>
      <c r="D67" s="216" t="s">
        <v>301</v>
      </c>
      <c r="E67" s="365"/>
      <c r="F67" s="364"/>
      <c r="G67" s="366"/>
      <c r="H67" s="364"/>
      <c r="I67" s="77">
        <f t="shared" si="14"/>
        <v>0</v>
      </c>
      <c r="J67" s="369" t="s">
        <v>16</v>
      </c>
      <c r="K67" s="220"/>
      <c r="L67" s="307"/>
      <c r="M67" s="307"/>
      <c r="N67" s="307"/>
      <c r="O67" s="307"/>
      <c r="P67" s="307"/>
      <c r="Q67" s="233">
        <f t="shared" si="12"/>
        <v>0</v>
      </c>
      <c r="R67" s="209" t="str">
        <f t="shared" si="13"/>
        <v>ok</v>
      </c>
    </row>
    <row r="68" spans="1:18" ht="12.75">
      <c r="A68" s="215"/>
      <c r="B68" s="219"/>
      <c r="C68" s="219"/>
      <c r="D68" s="216" t="s">
        <v>310</v>
      </c>
      <c r="E68" s="365"/>
      <c r="F68" s="364"/>
      <c r="G68" s="366"/>
      <c r="H68" s="364"/>
      <c r="I68" s="77">
        <f t="shared" si="14"/>
        <v>0</v>
      </c>
      <c r="J68" s="369" t="s">
        <v>16</v>
      </c>
      <c r="K68" s="220"/>
      <c r="L68" s="307"/>
      <c r="M68" s="307"/>
      <c r="N68" s="307"/>
      <c r="O68" s="307"/>
      <c r="P68" s="307"/>
      <c r="Q68" s="233">
        <f t="shared" si="12"/>
        <v>0</v>
      </c>
      <c r="R68" s="209" t="str">
        <f t="shared" si="13"/>
        <v>ok</v>
      </c>
    </row>
    <row r="69" spans="1:18" ht="12.75">
      <c r="A69" s="215"/>
      <c r="B69" s="219" t="s">
        <v>23</v>
      </c>
      <c r="C69" s="219"/>
      <c r="D69" s="216" t="s">
        <v>311</v>
      </c>
      <c r="E69" s="365"/>
      <c r="F69" s="364"/>
      <c r="G69" s="366"/>
      <c r="H69" s="364"/>
      <c r="I69" s="77">
        <f t="shared" si="14"/>
        <v>0</v>
      </c>
      <c r="J69" s="369" t="s">
        <v>16</v>
      </c>
      <c r="K69" s="220"/>
      <c r="L69" s="307"/>
      <c r="M69" s="307"/>
      <c r="N69" s="307"/>
      <c r="O69" s="307"/>
      <c r="P69" s="307"/>
      <c r="Q69" s="233">
        <f t="shared" si="12"/>
        <v>0</v>
      </c>
      <c r="R69" s="209" t="str">
        <f t="shared" si="13"/>
        <v>ok</v>
      </c>
    </row>
    <row r="70" spans="1:18" ht="12.75">
      <c r="A70" s="215"/>
      <c r="B70" s="219" t="s">
        <v>202</v>
      </c>
      <c r="C70" s="219"/>
      <c r="D70" s="395" t="s">
        <v>366</v>
      </c>
      <c r="E70" s="365"/>
      <c r="F70" s="364"/>
      <c r="G70" s="366"/>
      <c r="H70" s="364"/>
      <c r="I70" s="77">
        <f t="shared" si="14"/>
        <v>0</v>
      </c>
      <c r="J70" s="369" t="s">
        <v>16</v>
      </c>
      <c r="K70" s="220"/>
      <c r="L70" s="307"/>
      <c r="M70" s="307"/>
      <c r="N70" s="307"/>
      <c r="O70" s="307"/>
      <c r="P70" s="307"/>
      <c r="Q70" s="233">
        <f t="shared" si="12"/>
        <v>0</v>
      </c>
      <c r="R70" s="209" t="str">
        <f t="shared" si="13"/>
        <v>ok</v>
      </c>
    </row>
    <row r="71" spans="1:18" ht="12.75">
      <c r="A71" s="215"/>
      <c r="B71" s="219"/>
      <c r="C71" s="219"/>
      <c r="D71" s="395" t="s">
        <v>304</v>
      </c>
      <c r="E71" s="365"/>
      <c r="F71" s="364"/>
      <c r="G71" s="366"/>
      <c r="H71" s="364"/>
      <c r="I71" s="77">
        <f t="shared" si="14"/>
        <v>0</v>
      </c>
      <c r="J71" s="369" t="s">
        <v>16</v>
      </c>
      <c r="K71" s="220"/>
      <c r="L71" s="307"/>
      <c r="M71" s="307"/>
      <c r="N71" s="307"/>
      <c r="O71" s="307"/>
      <c r="P71" s="307"/>
      <c r="Q71" s="233">
        <f t="shared" si="12"/>
        <v>0</v>
      </c>
      <c r="R71" s="209" t="str">
        <f t="shared" si="13"/>
        <v>ok</v>
      </c>
    </row>
    <row r="72" spans="1:18" ht="12.75">
      <c r="A72" s="215"/>
      <c r="B72" s="219"/>
      <c r="C72" s="219"/>
      <c r="D72" s="395" t="s">
        <v>305</v>
      </c>
      <c r="E72" s="365"/>
      <c r="F72" s="364"/>
      <c r="G72" s="366"/>
      <c r="H72" s="364"/>
      <c r="I72" s="77">
        <f t="shared" si="14"/>
        <v>0</v>
      </c>
      <c r="J72" s="369" t="s">
        <v>16</v>
      </c>
      <c r="K72" s="220"/>
      <c r="L72" s="307"/>
      <c r="M72" s="307"/>
      <c r="N72" s="307"/>
      <c r="O72" s="307"/>
      <c r="P72" s="307"/>
      <c r="Q72" s="233">
        <f t="shared" si="12"/>
        <v>0</v>
      </c>
      <c r="R72" s="209" t="str">
        <f t="shared" si="13"/>
        <v>ok</v>
      </c>
    </row>
    <row r="73" spans="1:18" ht="12.75">
      <c r="A73" s="215"/>
      <c r="B73" s="219"/>
      <c r="C73" s="219"/>
      <c r="D73" s="395" t="s">
        <v>306</v>
      </c>
      <c r="E73" s="365"/>
      <c r="F73" s="364"/>
      <c r="G73" s="366"/>
      <c r="H73" s="364"/>
      <c r="I73" s="77">
        <f t="shared" si="14"/>
        <v>0</v>
      </c>
      <c r="J73" s="369" t="s">
        <v>16</v>
      </c>
      <c r="K73" s="220"/>
      <c r="L73" s="307"/>
      <c r="M73" s="307"/>
      <c r="N73" s="307"/>
      <c r="O73" s="307"/>
      <c r="P73" s="307"/>
      <c r="Q73" s="233">
        <f t="shared" si="12"/>
        <v>0</v>
      </c>
      <c r="R73" s="209" t="str">
        <f t="shared" si="13"/>
        <v>ok</v>
      </c>
    </row>
    <row r="74" spans="1:18" ht="12.75">
      <c r="A74" s="215"/>
      <c r="B74" s="219"/>
      <c r="C74" s="219"/>
      <c r="D74" s="395" t="s">
        <v>307</v>
      </c>
      <c r="E74" s="365"/>
      <c r="F74" s="364"/>
      <c r="G74" s="366"/>
      <c r="H74" s="364"/>
      <c r="I74" s="77">
        <f t="shared" si="14"/>
        <v>0</v>
      </c>
      <c r="J74" s="369" t="s">
        <v>16</v>
      </c>
      <c r="K74" s="220"/>
      <c r="L74" s="307"/>
      <c r="M74" s="307"/>
      <c r="N74" s="307"/>
      <c r="O74" s="307"/>
      <c r="P74" s="307"/>
      <c r="Q74" s="233">
        <f t="shared" si="12"/>
        <v>0</v>
      </c>
      <c r="R74" s="209" t="str">
        <f t="shared" si="13"/>
        <v>ok</v>
      </c>
    </row>
    <row r="75" spans="1:18" ht="12.75">
      <c r="A75" s="215"/>
      <c r="B75" s="219"/>
      <c r="C75" s="219"/>
      <c r="D75" s="395" t="s">
        <v>367</v>
      </c>
      <c r="E75" s="365"/>
      <c r="F75" s="364"/>
      <c r="G75" s="366"/>
      <c r="H75" s="364"/>
      <c r="I75" s="77">
        <f t="shared" si="14"/>
        <v>0</v>
      </c>
      <c r="J75" s="369" t="s">
        <v>16</v>
      </c>
      <c r="K75" s="220"/>
      <c r="L75" s="307"/>
      <c r="M75" s="307"/>
      <c r="N75" s="307"/>
      <c r="O75" s="307"/>
      <c r="P75" s="307"/>
      <c r="Q75" s="233">
        <f t="shared" si="12"/>
        <v>0</v>
      </c>
      <c r="R75" s="209" t="str">
        <f t="shared" si="13"/>
        <v>ok</v>
      </c>
    </row>
    <row r="76" spans="1:18" ht="12.75">
      <c r="A76" s="215"/>
      <c r="B76" s="219"/>
      <c r="C76" s="219"/>
      <c r="D76" s="395" t="s">
        <v>312</v>
      </c>
      <c r="E76" s="365"/>
      <c r="F76" s="364"/>
      <c r="G76" s="366"/>
      <c r="H76" s="364"/>
      <c r="I76" s="77">
        <f t="shared" si="14"/>
        <v>0</v>
      </c>
      <c r="J76" s="369" t="s">
        <v>16</v>
      </c>
      <c r="K76" s="220"/>
      <c r="L76" s="307"/>
      <c r="M76" s="307"/>
      <c r="N76" s="307"/>
      <c r="O76" s="307"/>
      <c r="P76" s="307"/>
      <c r="Q76" s="233">
        <f t="shared" si="12"/>
        <v>0</v>
      </c>
      <c r="R76" s="209" t="str">
        <f t="shared" si="13"/>
        <v>ok</v>
      </c>
    </row>
    <row r="77" spans="1:18" ht="12.75">
      <c r="A77" s="215"/>
      <c r="B77" s="219"/>
      <c r="C77" s="219"/>
      <c r="D77" s="395" t="s">
        <v>313</v>
      </c>
      <c r="E77" s="365"/>
      <c r="F77" s="364"/>
      <c r="G77" s="366"/>
      <c r="H77" s="364"/>
      <c r="I77" s="77">
        <f t="shared" si="14"/>
        <v>0</v>
      </c>
      <c r="J77" s="369" t="s">
        <v>16</v>
      </c>
      <c r="K77" s="220"/>
      <c r="L77" s="307"/>
      <c r="M77" s="307"/>
      <c r="N77" s="307"/>
      <c r="O77" s="307"/>
      <c r="P77" s="307"/>
      <c r="Q77" s="233">
        <f t="shared" si="12"/>
        <v>0</v>
      </c>
      <c r="R77" s="209" t="str">
        <f t="shared" si="13"/>
        <v>ok</v>
      </c>
    </row>
    <row r="78" spans="1:18" ht="12.75">
      <c r="A78" s="215"/>
      <c r="B78" s="219"/>
      <c r="C78" s="219"/>
      <c r="D78" s="395" t="s">
        <v>314</v>
      </c>
      <c r="E78" s="365"/>
      <c r="F78" s="364"/>
      <c r="G78" s="366"/>
      <c r="H78" s="364"/>
      <c r="I78" s="77">
        <f>F78*H78</f>
        <v>0</v>
      </c>
      <c r="J78" s="369" t="s">
        <v>16</v>
      </c>
      <c r="K78" s="220"/>
      <c r="L78" s="307"/>
      <c r="M78" s="307"/>
      <c r="N78" s="307"/>
      <c r="O78" s="307"/>
      <c r="P78" s="307"/>
      <c r="Q78" s="233">
        <f>SUM(L78:P78)</f>
        <v>0</v>
      </c>
      <c r="R78" s="209" t="str">
        <f>IF(Q78-I78=0,"ok","error")</f>
        <v>ok</v>
      </c>
    </row>
    <row r="79" spans="1:18" ht="12.75">
      <c r="A79" s="215"/>
      <c r="B79" s="219"/>
      <c r="C79" s="219"/>
      <c r="D79" s="216" t="s">
        <v>321</v>
      </c>
      <c r="E79" s="365"/>
      <c r="F79" s="364"/>
      <c r="G79" s="366"/>
      <c r="H79" s="364"/>
      <c r="I79" s="77">
        <f>F79*H79</f>
        <v>0</v>
      </c>
      <c r="J79" s="369" t="s">
        <v>16</v>
      </c>
      <c r="K79" s="220"/>
      <c r="L79" s="307"/>
      <c r="M79" s="307"/>
      <c r="N79" s="307"/>
      <c r="O79" s="307"/>
      <c r="P79" s="307"/>
      <c r="Q79" s="233">
        <f>SUM(L79:P79)</f>
        <v>0</v>
      </c>
      <c r="R79" s="209" t="str">
        <f>IF(Q79-I79=0,"ok","error")</f>
        <v>ok</v>
      </c>
    </row>
    <row r="80" spans="1:18" ht="12.75">
      <c r="A80" s="215"/>
      <c r="B80" s="219"/>
      <c r="C80" s="219"/>
      <c r="D80" s="395" t="s">
        <v>308</v>
      </c>
      <c r="E80" s="365"/>
      <c r="F80" s="364"/>
      <c r="G80" s="366"/>
      <c r="H80" s="364"/>
      <c r="I80" s="77">
        <f t="shared" si="14"/>
        <v>0</v>
      </c>
      <c r="J80" s="369" t="s">
        <v>16</v>
      </c>
      <c r="K80" s="220"/>
      <c r="L80" s="307"/>
      <c r="M80" s="307"/>
      <c r="N80" s="307"/>
      <c r="O80" s="307"/>
      <c r="P80" s="307"/>
      <c r="Q80" s="233">
        <f t="shared" si="12"/>
        <v>0</v>
      </c>
      <c r="R80" s="209" t="str">
        <f t="shared" si="13"/>
        <v>ok</v>
      </c>
    </row>
    <row r="81" spans="1:18" ht="12.75">
      <c r="A81" s="215"/>
      <c r="B81" s="219"/>
      <c r="C81" s="219"/>
      <c r="D81" s="395" t="s">
        <v>309</v>
      </c>
      <c r="E81" s="365"/>
      <c r="F81" s="364"/>
      <c r="G81" s="366"/>
      <c r="H81" s="364"/>
      <c r="I81" s="77">
        <f t="shared" si="14"/>
        <v>0</v>
      </c>
      <c r="J81" s="369" t="s">
        <v>16</v>
      </c>
      <c r="K81" s="220"/>
      <c r="L81" s="307"/>
      <c r="M81" s="307"/>
      <c r="N81" s="307"/>
      <c r="O81" s="307"/>
      <c r="P81" s="307"/>
      <c r="Q81" s="233">
        <f t="shared" si="12"/>
        <v>0</v>
      </c>
      <c r="R81" s="209" t="str">
        <f t="shared" si="13"/>
        <v>ok</v>
      </c>
    </row>
    <row r="82" spans="1:18" ht="12.75">
      <c r="A82" s="215"/>
      <c r="B82" s="219" t="s">
        <v>24</v>
      </c>
      <c r="C82" s="219"/>
      <c r="D82" s="216"/>
      <c r="E82" s="365"/>
      <c r="F82" s="364"/>
      <c r="G82" s="366"/>
      <c r="H82" s="364"/>
      <c r="I82" s="77">
        <f t="shared" si="14"/>
        <v>0</v>
      </c>
      <c r="J82" s="369" t="s">
        <v>16</v>
      </c>
      <c r="K82" s="220"/>
      <c r="L82" s="307"/>
      <c r="M82" s="307"/>
      <c r="N82" s="307"/>
      <c r="O82" s="307"/>
      <c r="P82" s="307"/>
      <c r="Q82" s="233">
        <f t="shared" si="12"/>
        <v>0</v>
      </c>
      <c r="R82" s="209" t="str">
        <f t="shared" si="13"/>
        <v>ok</v>
      </c>
    </row>
    <row r="83" spans="1:18" ht="12.75">
      <c r="A83" s="215"/>
      <c r="B83" s="219" t="s">
        <v>203</v>
      </c>
      <c r="C83" s="219"/>
      <c r="D83" s="216" t="s">
        <v>315</v>
      </c>
      <c r="E83" s="365"/>
      <c r="F83" s="364"/>
      <c r="G83" s="366"/>
      <c r="H83" s="364"/>
      <c r="I83" s="77">
        <f t="shared" si="14"/>
        <v>0</v>
      </c>
      <c r="J83" s="369" t="s">
        <v>16</v>
      </c>
      <c r="K83" s="220"/>
      <c r="L83" s="307"/>
      <c r="M83" s="307"/>
      <c r="N83" s="307"/>
      <c r="O83" s="307"/>
      <c r="P83" s="307"/>
      <c r="Q83" s="233">
        <f t="shared" si="12"/>
        <v>0</v>
      </c>
      <c r="R83" s="209" t="str">
        <f t="shared" si="13"/>
        <v>ok</v>
      </c>
    </row>
    <row r="84" spans="1:18" ht="12.75">
      <c r="A84" s="97"/>
      <c r="B84" s="76"/>
      <c r="C84" s="76"/>
      <c r="D84" s="76"/>
      <c r="E84" s="76"/>
      <c r="F84" s="77"/>
      <c r="G84" s="85"/>
      <c r="H84" s="77"/>
      <c r="I84" s="77"/>
      <c r="J84" s="322"/>
      <c r="K84" s="489"/>
      <c r="L84" s="233"/>
      <c r="M84" s="233"/>
      <c r="N84" s="233"/>
      <c r="O84" s="233"/>
      <c r="P84" s="233"/>
      <c r="Q84" s="233"/>
      <c r="R84" s="353"/>
    </row>
    <row r="85" spans="1:18" ht="12.75">
      <c r="A85" s="68"/>
      <c r="B85" s="79" t="s">
        <v>26</v>
      </c>
      <c r="C85" s="79"/>
      <c r="D85" s="80" t="s">
        <v>206</v>
      </c>
      <c r="E85" s="80"/>
      <c r="F85" s="70"/>
      <c r="G85" s="71"/>
      <c r="H85" s="77"/>
      <c r="I85" s="83">
        <f>SUM(I45:I84)</f>
        <v>0</v>
      </c>
      <c r="J85" s="72"/>
      <c r="K85" s="110"/>
      <c r="L85" s="83">
        <f>SUM(L45:L84)</f>
        <v>0</v>
      </c>
      <c r="M85" s="83">
        <f>SUM(M45:M84)</f>
        <v>0</v>
      </c>
      <c r="N85" s="83">
        <f>SUM(N45:N84)</f>
        <v>0</v>
      </c>
      <c r="O85" s="83">
        <f>SUM(O45:O84)</f>
        <v>0</v>
      </c>
      <c r="P85" s="83">
        <f>SUM(P45:P84)</f>
        <v>0</v>
      </c>
      <c r="Q85" s="31">
        <f>SUM(L85:P85)</f>
        <v>0</v>
      </c>
      <c r="R85" s="208" t="str">
        <f>IF(Q85-I85=0,"ok","error")</f>
        <v>ok</v>
      </c>
    </row>
    <row r="86" spans="1:18" ht="12.75">
      <c r="A86" s="68"/>
      <c r="B86" s="84" t="s">
        <v>27</v>
      </c>
      <c r="C86" s="84"/>
      <c r="D86" s="84" t="s">
        <v>116</v>
      </c>
      <c r="E86" s="78"/>
      <c r="F86" s="70"/>
      <c r="G86" s="71"/>
      <c r="H86" s="77"/>
      <c r="I86" s="70"/>
      <c r="J86" s="72"/>
      <c r="K86" s="110"/>
      <c r="L86" s="119"/>
      <c r="M86" s="119"/>
      <c r="N86" s="119"/>
      <c r="O86" s="119"/>
      <c r="P86" s="119"/>
      <c r="Q86" s="119"/>
      <c r="R86" s="207"/>
    </row>
    <row r="87" spans="1:18" ht="12.75">
      <c r="A87" s="383">
        <v>5</v>
      </c>
      <c r="B87" s="59" t="s">
        <v>0</v>
      </c>
      <c r="C87" s="59"/>
      <c r="D87" s="60" t="s">
        <v>187</v>
      </c>
      <c r="E87" s="112"/>
      <c r="F87" s="61" t="s">
        <v>152</v>
      </c>
      <c r="G87" s="62" t="s">
        <v>151</v>
      </c>
      <c r="H87" s="64" t="s">
        <v>153</v>
      </c>
      <c r="I87" s="64" t="s">
        <v>154</v>
      </c>
      <c r="J87" s="65" t="s">
        <v>20</v>
      </c>
      <c r="K87" s="110"/>
      <c r="L87" s="64" t="str">
        <f aca="true" t="shared" si="15" ref="L87:R87">L7</f>
        <v>Arendus</v>
      </c>
      <c r="M87" s="498" t="str">
        <f t="shared" si="15"/>
        <v>daatum</v>
      </c>
      <c r="N87" s="498" t="str">
        <f t="shared" si="15"/>
        <v>daatum</v>
      </c>
      <c r="O87" s="498" t="str">
        <f t="shared" si="15"/>
        <v>daatum</v>
      </c>
      <c r="P87" s="498" t="str">
        <f t="shared" si="15"/>
        <v>daatum</v>
      </c>
      <c r="Q87" s="64" t="str">
        <f t="shared" si="15"/>
        <v>kokku €</v>
      </c>
      <c r="R87" s="64" t="str">
        <f t="shared" si="15"/>
        <v>kontroll</v>
      </c>
    </row>
    <row r="88" spans="1:18" ht="12.75">
      <c r="A88" s="68"/>
      <c r="B88" s="84" t="s">
        <v>28</v>
      </c>
      <c r="C88" s="84"/>
      <c r="D88" s="84" t="s">
        <v>121</v>
      </c>
      <c r="E88" s="78"/>
      <c r="F88" s="70"/>
      <c r="G88" s="71"/>
      <c r="H88" s="77"/>
      <c r="I88" s="70"/>
      <c r="J88" s="72"/>
      <c r="K88" s="110"/>
      <c r="L88" s="119"/>
      <c r="M88" s="119"/>
      <c r="N88" s="119"/>
      <c r="O88" s="119"/>
      <c r="P88" s="119"/>
      <c r="Q88" s="119"/>
      <c r="R88" s="207"/>
    </row>
    <row r="89" spans="1:18" ht="12.75">
      <c r="A89" s="68"/>
      <c r="B89" s="78"/>
      <c r="C89" s="78"/>
      <c r="D89" s="69"/>
      <c r="E89" s="69"/>
      <c r="F89" s="70"/>
      <c r="G89" s="71"/>
      <c r="H89" s="77"/>
      <c r="I89" s="70"/>
      <c r="J89" s="72"/>
      <c r="K89" s="110"/>
      <c r="L89" s="119"/>
      <c r="M89" s="119"/>
      <c r="N89" s="119"/>
      <c r="O89" s="119"/>
      <c r="P89" s="119"/>
      <c r="Q89" s="119"/>
      <c r="R89" s="207"/>
    </row>
    <row r="90" spans="1:18" ht="12.75">
      <c r="A90" s="68"/>
      <c r="B90" s="78" t="s">
        <v>247</v>
      </c>
      <c r="C90" s="78"/>
      <c r="D90" s="69" t="s">
        <v>322</v>
      </c>
      <c r="E90" s="69"/>
      <c r="F90" s="70"/>
      <c r="G90" s="71"/>
      <c r="H90" s="77"/>
      <c r="I90" s="70">
        <f>SUMIF($J$8:$J$84,"x",I8:I84)</f>
        <v>0</v>
      </c>
      <c r="J90" s="72"/>
      <c r="K90" s="110"/>
      <c r="L90" s="364"/>
      <c r="M90" s="70">
        <f>SUMIF($J$8:$J$84,"x",M8:M84)</f>
        <v>0</v>
      </c>
      <c r="N90" s="70">
        <f>SUMIF($J$8:$J$84,"x",N8:N84)</f>
        <v>0</v>
      </c>
      <c r="O90" s="70">
        <f>SUMIF($J$8:$J$84,"x",O8:O84)</f>
        <v>0</v>
      </c>
      <c r="P90" s="70">
        <f>SUMIF($J$8:$J$84,"x",P8:P84)</f>
        <v>0</v>
      </c>
      <c r="Q90" s="119">
        <f>SUM(L90:P90)</f>
        <v>0</v>
      </c>
      <c r="R90" s="209" t="str">
        <f>IF(Q90-I90=0,"ok","error")</f>
        <v>ok</v>
      </c>
    </row>
    <row r="91" spans="1:18" ht="12.75">
      <c r="A91" s="68"/>
      <c r="B91" s="78"/>
      <c r="C91" s="78"/>
      <c r="D91" s="69" t="s">
        <v>429</v>
      </c>
      <c r="E91" s="69"/>
      <c r="F91" s="70"/>
      <c r="G91" s="71"/>
      <c r="H91" s="77"/>
      <c r="I91" s="70">
        <f>SUMIF($J$98:$J$288,"x",I98:I288)</f>
        <v>0</v>
      </c>
      <c r="J91" s="72"/>
      <c r="K91" s="110"/>
      <c r="L91" s="364"/>
      <c r="M91" s="70">
        <f>SUMIF($J$98:$J$288,"x",M98:M288)</f>
        <v>0</v>
      </c>
      <c r="N91" s="70">
        <f>SUMIF($J$98:$J$288,"x",N98:N288)</f>
        <v>0</v>
      </c>
      <c r="O91" s="70">
        <f>SUMIF($J$98:$J$288,"x",O98:O288)</f>
        <v>0</v>
      </c>
      <c r="P91" s="70">
        <f>SUMIF($J$98:$J$288,"x",P98:P288)</f>
        <v>0</v>
      </c>
      <c r="Q91" s="119">
        <f>SUM(L91:P91)</f>
        <v>0</v>
      </c>
      <c r="R91" s="209" t="str">
        <f>IF(Q91-I91=0,"ok","error")</f>
        <v>ok</v>
      </c>
    </row>
    <row r="92" spans="1:18" ht="12.75">
      <c r="A92" s="68"/>
      <c r="B92" s="69" t="s">
        <v>11</v>
      </c>
      <c r="C92" s="69"/>
      <c r="D92" s="69" t="s">
        <v>123</v>
      </c>
      <c r="E92" s="69"/>
      <c r="F92" s="70"/>
      <c r="G92" s="71"/>
      <c r="H92" s="77"/>
      <c r="I92" s="70">
        <f>SUM(I90:I91)</f>
        <v>0</v>
      </c>
      <c r="J92" s="72"/>
      <c r="K92" s="110"/>
      <c r="L92" s="119">
        <f>SUM(L90:L91)</f>
        <v>0</v>
      </c>
      <c r="M92" s="119">
        <f>SUM(M90:M91)</f>
        <v>0</v>
      </c>
      <c r="N92" s="119">
        <f>SUM(N90:N91)</f>
        <v>0</v>
      </c>
      <c r="O92" s="119">
        <f>SUM(O90:O91)</f>
        <v>0</v>
      </c>
      <c r="P92" s="119">
        <f>SUM(P90:P91)</f>
        <v>0</v>
      </c>
      <c r="Q92" s="119">
        <f>SUM(L92:P92)</f>
        <v>0</v>
      </c>
      <c r="R92" s="209" t="str">
        <f>IF(Q92-I92=0,"ok","error")</f>
        <v>ok</v>
      </c>
    </row>
    <row r="93" spans="1:18" ht="12.75">
      <c r="A93" s="68"/>
      <c r="B93" s="78"/>
      <c r="C93" s="78"/>
      <c r="D93" s="69"/>
      <c r="E93" s="69"/>
      <c r="F93" s="70"/>
      <c r="G93" s="71"/>
      <c r="H93" s="77"/>
      <c r="I93" s="70"/>
      <c r="J93" s="72"/>
      <c r="K93" s="110"/>
      <c r="L93" s="119"/>
      <c r="M93" s="119"/>
      <c r="N93" s="119"/>
      <c r="O93" s="119"/>
      <c r="P93" s="119"/>
      <c r="Q93" s="119"/>
      <c r="R93" s="207"/>
    </row>
    <row r="94" spans="1:18" ht="12.75">
      <c r="A94" s="68"/>
      <c r="B94" s="79" t="s">
        <v>29</v>
      </c>
      <c r="C94" s="79"/>
      <c r="D94" s="80" t="s">
        <v>122</v>
      </c>
      <c r="E94" s="80"/>
      <c r="F94" s="149">
        <v>0.338</v>
      </c>
      <c r="G94" s="71"/>
      <c r="H94" s="77"/>
      <c r="I94" s="91">
        <f>ROUND(I92*$F$94,0)</f>
        <v>0</v>
      </c>
      <c r="J94" s="72"/>
      <c r="K94" s="110"/>
      <c r="L94" s="91">
        <f>L92*$F$94</f>
        <v>0</v>
      </c>
      <c r="M94" s="91">
        <f>M92*$F$94</f>
        <v>0</v>
      </c>
      <c r="N94" s="91">
        <f>N92*$F$94</f>
        <v>0</v>
      </c>
      <c r="O94" s="91">
        <f>O92*$F$94</f>
        <v>0</v>
      </c>
      <c r="P94" s="91">
        <f>P92*$F$94</f>
        <v>0</v>
      </c>
      <c r="Q94" s="31">
        <f>ROUND(SUM(L94:P94),0)</f>
        <v>0</v>
      </c>
      <c r="R94" s="208" t="str">
        <f>IF(Q94-I94=0,"ok","error")</f>
        <v>ok</v>
      </c>
    </row>
    <row r="95" spans="1:18" ht="12.75">
      <c r="A95" s="68"/>
      <c r="B95" s="78"/>
      <c r="C95" s="78"/>
      <c r="D95" s="69"/>
      <c r="E95" s="69"/>
      <c r="F95" s="70"/>
      <c r="G95" s="71"/>
      <c r="H95" s="77"/>
      <c r="I95" s="70"/>
      <c r="J95" s="72"/>
      <c r="K95" s="110"/>
      <c r="L95" s="119"/>
      <c r="M95" s="119"/>
      <c r="N95" s="119"/>
      <c r="O95" s="119"/>
      <c r="P95" s="119"/>
      <c r="Q95" s="119"/>
      <c r="R95" s="207"/>
    </row>
    <row r="96" spans="1:18" ht="12.75">
      <c r="A96" s="383">
        <v>6</v>
      </c>
      <c r="B96" s="59" t="s">
        <v>207</v>
      </c>
      <c r="C96" s="59"/>
      <c r="D96" s="60" t="s">
        <v>188</v>
      </c>
      <c r="E96" s="112"/>
      <c r="F96" s="61" t="s">
        <v>152</v>
      </c>
      <c r="G96" s="62" t="s">
        <v>151</v>
      </c>
      <c r="H96" s="64" t="s">
        <v>153</v>
      </c>
      <c r="I96" s="64" t="s">
        <v>154</v>
      </c>
      <c r="J96" s="65" t="s">
        <v>20</v>
      </c>
      <c r="K96" s="110"/>
      <c r="L96" s="64" t="str">
        <f aca="true" t="shared" si="16" ref="L96:R96">L7</f>
        <v>Arendus</v>
      </c>
      <c r="M96" s="498" t="str">
        <f t="shared" si="16"/>
        <v>daatum</v>
      </c>
      <c r="N96" s="498" t="str">
        <f t="shared" si="16"/>
        <v>daatum</v>
      </c>
      <c r="O96" s="498" t="str">
        <f t="shared" si="16"/>
        <v>daatum</v>
      </c>
      <c r="P96" s="498" t="str">
        <f t="shared" si="16"/>
        <v>daatum</v>
      </c>
      <c r="Q96" s="64" t="str">
        <f t="shared" si="16"/>
        <v>kokku €</v>
      </c>
      <c r="R96" s="64" t="str">
        <f t="shared" si="16"/>
        <v>kontroll</v>
      </c>
    </row>
    <row r="97" spans="1:18" ht="12.75">
      <c r="A97" s="97"/>
      <c r="B97" s="75"/>
      <c r="C97" s="75"/>
      <c r="D97" s="76"/>
      <c r="E97" s="76"/>
      <c r="F97" s="77"/>
      <c r="G97" s="85"/>
      <c r="H97" s="77"/>
      <c r="I97" s="77"/>
      <c r="J97" s="322"/>
      <c r="K97" s="489"/>
      <c r="L97" s="233"/>
      <c r="M97" s="233"/>
      <c r="N97" s="233"/>
      <c r="O97" s="233"/>
      <c r="P97" s="233"/>
      <c r="Q97" s="233"/>
      <c r="R97" s="353"/>
    </row>
    <row r="98" spans="1:18" ht="12.75">
      <c r="A98" s="215"/>
      <c r="B98" s="219" t="s">
        <v>30</v>
      </c>
      <c r="C98" s="219"/>
      <c r="D98" s="216" t="s">
        <v>124</v>
      </c>
      <c r="E98" s="365"/>
      <c r="F98" s="364"/>
      <c r="G98" s="366"/>
      <c r="H98" s="364"/>
      <c r="I98" s="77">
        <f aca="true" t="shared" si="17" ref="I98:I103">F98*H98</f>
        <v>0</v>
      </c>
      <c r="J98" s="337"/>
      <c r="K98" s="220"/>
      <c r="L98" s="307"/>
      <c r="M98" s="307"/>
      <c r="N98" s="307"/>
      <c r="O98" s="307"/>
      <c r="P98" s="307"/>
      <c r="Q98" s="233">
        <f aca="true" t="shared" si="18" ref="Q98:Q103">SUM(L98:P98)</f>
        <v>0</v>
      </c>
      <c r="R98" s="209" t="str">
        <f aca="true" t="shared" si="19" ref="R98:R103">IF(Q98-I98=0,"ok","error")</f>
        <v>ok</v>
      </c>
    </row>
    <row r="99" spans="1:18" ht="12.75">
      <c r="A99" s="215"/>
      <c r="B99" s="219" t="s">
        <v>31</v>
      </c>
      <c r="C99" s="219"/>
      <c r="D99" s="216" t="s">
        <v>130</v>
      </c>
      <c r="E99" s="365"/>
      <c r="F99" s="364"/>
      <c r="G99" s="366"/>
      <c r="H99" s="364"/>
      <c r="I99" s="77">
        <f t="shared" si="17"/>
        <v>0</v>
      </c>
      <c r="J99" s="337"/>
      <c r="K99" s="220"/>
      <c r="L99" s="307"/>
      <c r="M99" s="307"/>
      <c r="N99" s="307"/>
      <c r="O99" s="307"/>
      <c r="P99" s="307"/>
      <c r="Q99" s="233">
        <f t="shared" si="18"/>
        <v>0</v>
      </c>
      <c r="R99" s="209" t="str">
        <f t="shared" si="19"/>
        <v>ok</v>
      </c>
    </row>
    <row r="100" spans="1:18" ht="12.75">
      <c r="A100" s="215"/>
      <c r="B100" s="219" t="s">
        <v>208</v>
      </c>
      <c r="C100" s="219"/>
      <c r="D100" s="216" t="s">
        <v>209</v>
      </c>
      <c r="E100" s="365"/>
      <c r="F100" s="364"/>
      <c r="G100" s="366"/>
      <c r="H100" s="364"/>
      <c r="I100" s="77">
        <f t="shared" si="17"/>
        <v>0</v>
      </c>
      <c r="J100" s="337"/>
      <c r="K100" s="220"/>
      <c r="L100" s="307"/>
      <c r="M100" s="307"/>
      <c r="N100" s="307"/>
      <c r="O100" s="307"/>
      <c r="P100" s="307"/>
      <c r="Q100" s="233">
        <f t="shared" si="18"/>
        <v>0</v>
      </c>
      <c r="R100" s="209" t="str">
        <f t="shared" si="19"/>
        <v>ok</v>
      </c>
    </row>
    <row r="101" spans="1:18" ht="12.75">
      <c r="A101" s="215"/>
      <c r="B101" s="219" t="s">
        <v>32</v>
      </c>
      <c r="C101" s="219"/>
      <c r="D101" s="216" t="s">
        <v>125</v>
      </c>
      <c r="E101" s="365"/>
      <c r="F101" s="364"/>
      <c r="G101" s="366"/>
      <c r="H101" s="364"/>
      <c r="I101" s="77">
        <f t="shared" si="17"/>
        <v>0</v>
      </c>
      <c r="J101" s="337"/>
      <c r="K101" s="220"/>
      <c r="L101" s="307"/>
      <c r="M101" s="307"/>
      <c r="N101" s="307"/>
      <c r="O101" s="307"/>
      <c r="P101" s="307"/>
      <c r="Q101" s="233">
        <f t="shared" si="18"/>
        <v>0</v>
      </c>
      <c r="R101" s="209" t="str">
        <f t="shared" si="19"/>
        <v>ok</v>
      </c>
    </row>
    <row r="102" spans="1:18" ht="12.75">
      <c r="A102" s="215"/>
      <c r="B102" s="219"/>
      <c r="C102" s="219"/>
      <c r="D102" s="216" t="s">
        <v>157</v>
      </c>
      <c r="E102" s="365"/>
      <c r="F102" s="364"/>
      <c r="G102" s="366"/>
      <c r="H102" s="364"/>
      <c r="I102" s="77">
        <f t="shared" si="17"/>
        <v>0</v>
      </c>
      <c r="J102" s="337"/>
      <c r="K102" s="220"/>
      <c r="L102" s="307"/>
      <c r="M102" s="307"/>
      <c r="N102" s="307"/>
      <c r="O102" s="307"/>
      <c r="P102" s="307"/>
      <c r="Q102" s="233">
        <f t="shared" si="18"/>
        <v>0</v>
      </c>
      <c r="R102" s="209" t="str">
        <f t="shared" si="19"/>
        <v>ok</v>
      </c>
    </row>
    <row r="103" spans="1:18" ht="12.75">
      <c r="A103" s="215"/>
      <c r="B103" s="219" t="s">
        <v>33</v>
      </c>
      <c r="C103" s="219"/>
      <c r="D103" s="216" t="s">
        <v>126</v>
      </c>
      <c r="E103" s="365"/>
      <c r="F103" s="364"/>
      <c r="G103" s="366"/>
      <c r="H103" s="364"/>
      <c r="I103" s="77">
        <f t="shared" si="17"/>
        <v>0</v>
      </c>
      <c r="J103" s="337"/>
      <c r="K103" s="220"/>
      <c r="L103" s="307"/>
      <c r="M103" s="307"/>
      <c r="N103" s="307"/>
      <c r="O103" s="307"/>
      <c r="P103" s="307"/>
      <c r="Q103" s="233">
        <f t="shared" si="18"/>
        <v>0</v>
      </c>
      <c r="R103" s="209" t="str">
        <f t="shared" si="19"/>
        <v>ok</v>
      </c>
    </row>
    <row r="104" spans="1:18" ht="12.75">
      <c r="A104" s="97"/>
      <c r="B104" s="76"/>
      <c r="C104" s="76"/>
      <c r="D104" s="76"/>
      <c r="E104" s="76"/>
      <c r="F104" s="77"/>
      <c r="G104" s="85"/>
      <c r="H104" s="77"/>
      <c r="I104" s="77"/>
      <c r="J104" s="333"/>
      <c r="K104" s="489"/>
      <c r="L104" s="233"/>
      <c r="M104" s="233"/>
      <c r="N104" s="233"/>
      <c r="O104" s="233"/>
      <c r="P104" s="233"/>
      <c r="Q104" s="233"/>
      <c r="R104" s="353"/>
    </row>
    <row r="105" spans="1:18" ht="12.75">
      <c r="A105" s="68"/>
      <c r="B105" s="92" t="s">
        <v>210</v>
      </c>
      <c r="C105" s="92"/>
      <c r="D105" s="93" t="s">
        <v>221</v>
      </c>
      <c r="E105" s="93"/>
      <c r="F105" s="70"/>
      <c r="G105" s="71"/>
      <c r="H105" s="70"/>
      <c r="I105" s="91">
        <f>SUM(I98:I103)</f>
        <v>0</v>
      </c>
      <c r="J105" s="333"/>
      <c r="K105" s="110"/>
      <c r="L105" s="91">
        <f>SUM(L98:L103)</f>
        <v>0</v>
      </c>
      <c r="M105" s="91">
        <f>SUM(M98:M103)</f>
        <v>0</v>
      </c>
      <c r="N105" s="91">
        <f>SUM(N98:N103)</f>
        <v>0</v>
      </c>
      <c r="O105" s="91">
        <f>SUM(O98:O103)</f>
        <v>0</v>
      </c>
      <c r="P105" s="91">
        <f>SUM(P98:P103)</f>
        <v>0</v>
      </c>
      <c r="Q105" s="31">
        <f>SUM(L105:P105)</f>
        <v>0</v>
      </c>
      <c r="R105" s="208" t="str">
        <f>IF(Q105-I105=0,"ok","error")</f>
        <v>ok</v>
      </c>
    </row>
    <row r="106" spans="1:18" ht="12.75">
      <c r="A106" s="68"/>
      <c r="B106" s="69"/>
      <c r="C106" s="69"/>
      <c r="D106" s="84" t="s">
        <v>116</v>
      </c>
      <c r="E106" s="76"/>
      <c r="F106" s="70"/>
      <c r="G106" s="71"/>
      <c r="H106" s="77"/>
      <c r="I106" s="70"/>
      <c r="J106" s="333"/>
      <c r="K106" s="110"/>
      <c r="L106" s="119"/>
      <c r="M106" s="119"/>
      <c r="N106" s="119"/>
      <c r="O106" s="119"/>
      <c r="P106" s="119"/>
      <c r="Q106" s="119"/>
      <c r="R106" s="207"/>
    </row>
    <row r="107" spans="1:18" ht="12.75">
      <c r="A107" s="58">
        <v>7</v>
      </c>
      <c r="B107" s="59" t="s">
        <v>1</v>
      </c>
      <c r="C107" s="59"/>
      <c r="D107" s="60" t="s">
        <v>127</v>
      </c>
      <c r="E107" s="112"/>
      <c r="F107" s="61" t="s">
        <v>152</v>
      </c>
      <c r="G107" s="62" t="s">
        <v>151</v>
      </c>
      <c r="H107" s="64" t="s">
        <v>153</v>
      </c>
      <c r="I107" s="64" t="s">
        <v>154</v>
      </c>
      <c r="J107" s="65" t="s">
        <v>20</v>
      </c>
      <c r="K107" s="110"/>
      <c r="L107" s="64" t="str">
        <f aca="true" t="shared" si="20" ref="L107:R107">L7</f>
        <v>Arendus</v>
      </c>
      <c r="M107" s="498" t="str">
        <f t="shared" si="20"/>
        <v>daatum</v>
      </c>
      <c r="N107" s="498" t="str">
        <f t="shared" si="20"/>
        <v>daatum</v>
      </c>
      <c r="O107" s="498" t="str">
        <f t="shared" si="20"/>
        <v>daatum</v>
      </c>
      <c r="P107" s="498" t="str">
        <f t="shared" si="20"/>
        <v>daatum</v>
      </c>
      <c r="Q107" s="64" t="str">
        <f t="shared" si="20"/>
        <v>kokku €</v>
      </c>
      <c r="R107" s="64" t="str">
        <f t="shared" si="20"/>
        <v>kontroll</v>
      </c>
    </row>
    <row r="108" spans="1:18" ht="12.75">
      <c r="A108" s="97"/>
      <c r="B108" s="75"/>
      <c r="C108" s="75"/>
      <c r="D108" s="76"/>
      <c r="E108" s="76"/>
      <c r="F108" s="77"/>
      <c r="G108" s="85"/>
      <c r="H108" s="77"/>
      <c r="I108" s="77"/>
      <c r="J108" s="333"/>
      <c r="K108" s="489"/>
      <c r="L108" s="233"/>
      <c r="M108" s="233"/>
      <c r="N108" s="233"/>
      <c r="O108" s="233"/>
      <c r="P108" s="233"/>
      <c r="Q108" s="233"/>
      <c r="R108" s="353"/>
    </row>
    <row r="109" spans="1:18" ht="12.75">
      <c r="A109" s="215"/>
      <c r="B109" s="219" t="s">
        <v>211</v>
      </c>
      <c r="C109" s="216" t="s">
        <v>34</v>
      </c>
      <c r="D109" s="224" t="s">
        <v>432</v>
      </c>
      <c r="E109" s="365"/>
      <c r="F109" s="364"/>
      <c r="G109" s="366"/>
      <c r="H109" s="364"/>
      <c r="I109" s="77">
        <f aca="true" t="shared" si="21" ref="I109:I124">F109*H109</f>
        <v>0</v>
      </c>
      <c r="J109" s="225"/>
      <c r="K109" s="220"/>
      <c r="L109" s="307"/>
      <c r="M109" s="307"/>
      <c r="N109" s="307"/>
      <c r="O109" s="307"/>
      <c r="P109" s="307"/>
      <c r="Q109" s="233">
        <f aca="true" t="shared" si="22" ref="Q109:Q124">SUM(L109:P109)</f>
        <v>0</v>
      </c>
      <c r="R109" s="209" t="str">
        <f aca="true" t="shared" si="23" ref="R109:R124">IF(Q109-I109=0,"ok","error")</f>
        <v>ok</v>
      </c>
    </row>
    <row r="110" spans="1:18" ht="12.75">
      <c r="A110" s="215"/>
      <c r="B110" s="227" t="s">
        <v>35</v>
      </c>
      <c r="C110" s="216" t="s">
        <v>159</v>
      </c>
      <c r="D110" s="224" t="s">
        <v>368</v>
      </c>
      <c r="E110" s="365"/>
      <c r="F110" s="364"/>
      <c r="G110" s="366"/>
      <c r="H110" s="364"/>
      <c r="I110" s="77">
        <f t="shared" si="21"/>
        <v>0</v>
      </c>
      <c r="J110" s="225"/>
      <c r="K110" s="220"/>
      <c r="L110" s="307"/>
      <c r="M110" s="307"/>
      <c r="N110" s="307"/>
      <c r="O110" s="307"/>
      <c r="P110" s="307"/>
      <c r="Q110" s="233">
        <f t="shared" si="22"/>
        <v>0</v>
      </c>
      <c r="R110" s="209" t="str">
        <f t="shared" si="23"/>
        <v>ok</v>
      </c>
    </row>
    <row r="111" spans="1:18" ht="12.75">
      <c r="A111" s="215"/>
      <c r="B111" s="226"/>
      <c r="C111" s="216" t="s">
        <v>248</v>
      </c>
      <c r="D111" s="224" t="s">
        <v>332</v>
      </c>
      <c r="E111" s="365"/>
      <c r="F111" s="364"/>
      <c r="G111" s="366"/>
      <c r="H111" s="364"/>
      <c r="I111" s="77">
        <f t="shared" si="21"/>
        <v>0</v>
      </c>
      <c r="J111" s="225"/>
      <c r="K111" s="220"/>
      <c r="L111" s="307"/>
      <c r="M111" s="307"/>
      <c r="N111" s="307"/>
      <c r="O111" s="307"/>
      <c r="P111" s="307"/>
      <c r="Q111" s="233">
        <f t="shared" si="22"/>
        <v>0</v>
      </c>
      <c r="R111" s="209" t="str">
        <f t="shared" si="23"/>
        <v>ok</v>
      </c>
    </row>
    <row r="112" spans="1:18" ht="12.75">
      <c r="A112" s="215"/>
      <c r="B112" s="228" t="s">
        <v>212</v>
      </c>
      <c r="C112" s="216" t="s">
        <v>36</v>
      </c>
      <c r="D112" s="224" t="s">
        <v>128</v>
      </c>
      <c r="E112" s="365"/>
      <c r="F112" s="364"/>
      <c r="G112" s="366"/>
      <c r="H112" s="364"/>
      <c r="I112" s="77">
        <f t="shared" si="21"/>
        <v>0</v>
      </c>
      <c r="J112" s="225"/>
      <c r="K112" s="220"/>
      <c r="L112" s="307"/>
      <c r="M112" s="307"/>
      <c r="N112" s="307"/>
      <c r="O112" s="307"/>
      <c r="P112" s="307"/>
      <c r="Q112" s="233">
        <f t="shared" si="22"/>
        <v>0</v>
      </c>
      <c r="R112" s="209" t="str">
        <f t="shared" si="23"/>
        <v>ok</v>
      </c>
    </row>
    <row r="113" spans="1:18" ht="12.75">
      <c r="A113" s="215"/>
      <c r="B113" s="226"/>
      <c r="C113" s="216" t="s">
        <v>37</v>
      </c>
      <c r="D113" s="224" t="s">
        <v>333</v>
      </c>
      <c r="E113" s="365"/>
      <c r="F113" s="364"/>
      <c r="G113" s="366"/>
      <c r="H113" s="364"/>
      <c r="I113" s="77">
        <f t="shared" si="21"/>
        <v>0</v>
      </c>
      <c r="J113" s="225"/>
      <c r="K113" s="220"/>
      <c r="L113" s="307"/>
      <c r="M113" s="307"/>
      <c r="N113" s="307"/>
      <c r="O113" s="307"/>
      <c r="P113" s="307"/>
      <c r="Q113" s="233">
        <f t="shared" si="22"/>
        <v>0</v>
      </c>
      <c r="R113" s="209" t="str">
        <f t="shared" si="23"/>
        <v>ok</v>
      </c>
    </row>
    <row r="114" spans="1:18" ht="12.75">
      <c r="A114" s="215"/>
      <c r="B114" s="228" t="s">
        <v>213</v>
      </c>
      <c r="C114" s="216"/>
      <c r="D114" s="224" t="s">
        <v>369</v>
      </c>
      <c r="E114" s="365"/>
      <c r="F114" s="364"/>
      <c r="G114" s="366"/>
      <c r="H114" s="364"/>
      <c r="I114" s="77">
        <f t="shared" si="21"/>
        <v>0</v>
      </c>
      <c r="J114" s="225"/>
      <c r="K114" s="220"/>
      <c r="L114" s="307"/>
      <c r="M114" s="307"/>
      <c r="N114" s="307"/>
      <c r="O114" s="307"/>
      <c r="P114" s="307"/>
      <c r="Q114" s="233">
        <f t="shared" si="22"/>
        <v>0</v>
      </c>
      <c r="R114" s="209" t="str">
        <f t="shared" si="23"/>
        <v>ok</v>
      </c>
    </row>
    <row r="115" spans="1:18" ht="12.75">
      <c r="A115" s="215"/>
      <c r="B115" s="228"/>
      <c r="C115" s="216" t="s">
        <v>38</v>
      </c>
      <c r="D115" s="224"/>
      <c r="E115" s="365"/>
      <c r="F115" s="364"/>
      <c r="G115" s="366"/>
      <c r="H115" s="364"/>
      <c r="I115" s="77">
        <f t="shared" si="21"/>
        <v>0</v>
      </c>
      <c r="J115" s="225"/>
      <c r="K115" s="220"/>
      <c r="L115" s="307"/>
      <c r="M115" s="307"/>
      <c r="N115" s="307"/>
      <c r="O115" s="307"/>
      <c r="P115" s="307"/>
      <c r="Q115" s="233">
        <f t="shared" si="22"/>
        <v>0</v>
      </c>
      <c r="R115" s="209" t="str">
        <f t="shared" si="23"/>
        <v>ok</v>
      </c>
    </row>
    <row r="116" spans="1:18" ht="12.75">
      <c r="A116" s="215"/>
      <c r="B116" s="228"/>
      <c r="C116" s="216" t="s">
        <v>39</v>
      </c>
      <c r="D116" s="224" t="s">
        <v>334</v>
      </c>
      <c r="E116" s="365"/>
      <c r="F116" s="364"/>
      <c r="G116" s="366"/>
      <c r="H116" s="364"/>
      <c r="I116" s="77">
        <f t="shared" si="21"/>
        <v>0</v>
      </c>
      <c r="J116" s="225"/>
      <c r="K116" s="220"/>
      <c r="L116" s="307"/>
      <c r="M116" s="307"/>
      <c r="N116" s="307"/>
      <c r="O116" s="307"/>
      <c r="P116" s="307"/>
      <c r="Q116" s="233">
        <f t="shared" si="22"/>
        <v>0</v>
      </c>
      <c r="R116" s="209" t="str">
        <f t="shared" si="23"/>
        <v>ok</v>
      </c>
    </row>
    <row r="117" spans="1:18" ht="12.75">
      <c r="A117" s="215"/>
      <c r="B117" s="226"/>
      <c r="C117" s="216" t="s">
        <v>40</v>
      </c>
      <c r="D117" s="224" t="s">
        <v>370</v>
      </c>
      <c r="E117" s="365"/>
      <c r="F117" s="364"/>
      <c r="G117" s="366"/>
      <c r="H117" s="364"/>
      <c r="I117" s="77">
        <f t="shared" si="21"/>
        <v>0</v>
      </c>
      <c r="J117" s="225"/>
      <c r="K117" s="220"/>
      <c r="L117" s="307"/>
      <c r="M117" s="307"/>
      <c r="N117" s="307"/>
      <c r="O117" s="307"/>
      <c r="P117" s="307"/>
      <c r="Q117" s="233">
        <f t="shared" si="22"/>
        <v>0</v>
      </c>
      <c r="R117" s="209" t="str">
        <f t="shared" si="23"/>
        <v>ok</v>
      </c>
    </row>
    <row r="118" spans="1:18" ht="12.75" hidden="1">
      <c r="A118" s="215"/>
      <c r="B118" s="227"/>
      <c r="C118" s="216"/>
      <c r="D118" s="224"/>
      <c r="E118" s="365"/>
      <c r="F118" s="364"/>
      <c r="G118" s="366"/>
      <c r="H118" s="364"/>
      <c r="I118" s="77"/>
      <c r="J118" s="225"/>
      <c r="K118" s="220"/>
      <c r="L118" s="307"/>
      <c r="M118" s="307"/>
      <c r="N118" s="307"/>
      <c r="O118" s="307"/>
      <c r="P118" s="307"/>
      <c r="Q118" s="233">
        <f t="shared" si="22"/>
        <v>0</v>
      </c>
      <c r="R118" s="209" t="str">
        <f t="shared" si="23"/>
        <v>ok</v>
      </c>
    </row>
    <row r="119" spans="1:18" ht="12.75">
      <c r="A119" s="215"/>
      <c r="B119" s="226"/>
      <c r="C119" s="216"/>
      <c r="D119" s="224"/>
      <c r="E119" s="365"/>
      <c r="F119" s="364"/>
      <c r="G119" s="366"/>
      <c r="H119" s="364"/>
      <c r="I119" s="77">
        <f t="shared" si="21"/>
        <v>0</v>
      </c>
      <c r="J119" s="225"/>
      <c r="K119" s="220"/>
      <c r="L119" s="307"/>
      <c r="M119" s="307"/>
      <c r="N119" s="307"/>
      <c r="O119" s="307"/>
      <c r="P119" s="307"/>
      <c r="Q119" s="233">
        <f t="shared" si="22"/>
        <v>0</v>
      </c>
      <c r="R119" s="209" t="str">
        <f t="shared" si="23"/>
        <v>ok</v>
      </c>
    </row>
    <row r="120" spans="1:18" ht="12.75">
      <c r="A120" s="215"/>
      <c r="B120" s="228" t="s">
        <v>41</v>
      </c>
      <c r="C120" s="216"/>
      <c r="D120" s="224" t="s">
        <v>129</v>
      </c>
      <c r="E120" s="365"/>
      <c r="F120" s="364"/>
      <c r="G120" s="366"/>
      <c r="H120" s="364"/>
      <c r="I120" s="77">
        <f t="shared" si="21"/>
        <v>0</v>
      </c>
      <c r="J120" s="225"/>
      <c r="K120" s="220"/>
      <c r="L120" s="307"/>
      <c r="M120" s="307"/>
      <c r="N120" s="307"/>
      <c r="O120" s="307"/>
      <c r="P120" s="307"/>
      <c r="Q120" s="233">
        <f t="shared" si="22"/>
        <v>0</v>
      </c>
      <c r="R120" s="209" t="str">
        <f t="shared" si="23"/>
        <v>ok</v>
      </c>
    </row>
    <row r="121" spans="1:18" ht="12.75">
      <c r="A121" s="215"/>
      <c r="B121" s="226"/>
      <c r="C121" s="216"/>
      <c r="D121" s="216"/>
      <c r="E121" s="365"/>
      <c r="F121" s="364"/>
      <c r="G121" s="366"/>
      <c r="H121" s="364"/>
      <c r="I121" s="77">
        <f t="shared" si="21"/>
        <v>0</v>
      </c>
      <c r="J121" s="225"/>
      <c r="K121" s="220"/>
      <c r="L121" s="307"/>
      <c r="M121" s="307"/>
      <c r="N121" s="307"/>
      <c r="O121" s="307"/>
      <c r="P121" s="307"/>
      <c r="Q121" s="233">
        <f t="shared" si="22"/>
        <v>0</v>
      </c>
      <c r="R121" s="209" t="str">
        <f t="shared" si="23"/>
        <v>ok</v>
      </c>
    </row>
    <row r="122" spans="1:18" ht="12.75">
      <c r="A122" s="215"/>
      <c r="B122" s="228" t="s">
        <v>214</v>
      </c>
      <c r="C122" s="216"/>
      <c r="D122" s="216" t="s">
        <v>130</v>
      </c>
      <c r="E122" s="365"/>
      <c r="F122" s="364"/>
      <c r="G122" s="366"/>
      <c r="H122" s="364"/>
      <c r="I122" s="77">
        <f t="shared" si="21"/>
        <v>0</v>
      </c>
      <c r="J122" s="225"/>
      <c r="K122" s="220"/>
      <c r="L122" s="307"/>
      <c r="M122" s="307"/>
      <c r="N122" s="307"/>
      <c r="O122" s="307"/>
      <c r="P122" s="307"/>
      <c r="Q122" s="233">
        <f t="shared" si="22"/>
        <v>0</v>
      </c>
      <c r="R122" s="209" t="str">
        <f t="shared" si="23"/>
        <v>ok</v>
      </c>
    </row>
    <row r="123" spans="1:18" ht="12.75">
      <c r="A123" s="215"/>
      <c r="B123" s="226"/>
      <c r="C123" s="216"/>
      <c r="D123" s="216"/>
      <c r="E123" s="365"/>
      <c r="F123" s="364"/>
      <c r="G123" s="366"/>
      <c r="H123" s="364"/>
      <c r="I123" s="77">
        <f t="shared" si="21"/>
        <v>0</v>
      </c>
      <c r="J123" s="225"/>
      <c r="K123" s="220"/>
      <c r="L123" s="307"/>
      <c r="M123" s="307"/>
      <c r="N123" s="307"/>
      <c r="O123" s="307"/>
      <c r="P123" s="307"/>
      <c r="Q123" s="233">
        <f t="shared" si="22"/>
        <v>0</v>
      </c>
      <c r="R123" s="209" t="str">
        <f t="shared" si="23"/>
        <v>ok</v>
      </c>
    </row>
    <row r="124" spans="1:18" ht="12.75">
      <c r="A124" s="215"/>
      <c r="B124" s="228" t="s">
        <v>17</v>
      </c>
      <c r="C124" s="216"/>
      <c r="D124" s="216" t="s">
        <v>114</v>
      </c>
      <c r="E124" s="365"/>
      <c r="F124" s="364"/>
      <c r="G124" s="366"/>
      <c r="H124" s="364"/>
      <c r="I124" s="77">
        <f t="shared" si="21"/>
        <v>0</v>
      </c>
      <c r="J124" s="225"/>
      <c r="K124" s="220"/>
      <c r="L124" s="307"/>
      <c r="M124" s="307"/>
      <c r="N124" s="307"/>
      <c r="O124" s="307"/>
      <c r="P124" s="307"/>
      <c r="Q124" s="233">
        <f t="shared" si="22"/>
        <v>0</v>
      </c>
      <c r="R124" s="209" t="str">
        <f t="shared" si="23"/>
        <v>ok</v>
      </c>
    </row>
    <row r="125" spans="1:18" ht="12.75">
      <c r="A125" s="97"/>
      <c r="B125" s="95"/>
      <c r="C125" s="76"/>
      <c r="D125" s="76"/>
      <c r="E125" s="76"/>
      <c r="F125" s="77"/>
      <c r="G125" s="85"/>
      <c r="H125" s="77"/>
      <c r="I125" s="77"/>
      <c r="J125" s="333"/>
      <c r="K125" s="489"/>
      <c r="L125" s="233"/>
      <c r="M125" s="233"/>
      <c r="N125" s="233"/>
      <c r="O125" s="233"/>
      <c r="P125" s="233"/>
      <c r="Q125" s="233"/>
      <c r="R125" s="353"/>
    </row>
    <row r="126" spans="1:18" ht="12.75">
      <c r="A126" s="68"/>
      <c r="B126" s="79" t="s">
        <v>42</v>
      </c>
      <c r="C126" s="79"/>
      <c r="D126" s="80" t="s">
        <v>131</v>
      </c>
      <c r="E126" s="80"/>
      <c r="F126" s="77"/>
      <c r="G126" s="71"/>
      <c r="H126" s="70"/>
      <c r="I126" s="91">
        <f>SUM(I109:I125)</f>
        <v>0</v>
      </c>
      <c r="J126" s="114"/>
      <c r="K126" s="110"/>
      <c r="L126" s="91">
        <f>SUM(L109:L125)</f>
        <v>0</v>
      </c>
      <c r="M126" s="91">
        <f>SUM(M109:M125)</f>
        <v>0</v>
      </c>
      <c r="N126" s="91">
        <f>SUM(N109:N125)</f>
        <v>0</v>
      </c>
      <c r="O126" s="91">
        <f>SUM(O109:O125)</f>
        <v>0</v>
      </c>
      <c r="P126" s="91">
        <f>SUM(P109:P125)</f>
        <v>0</v>
      </c>
      <c r="Q126" s="31">
        <f>SUM(L126:P126)</f>
        <v>0</v>
      </c>
      <c r="R126" s="208" t="str">
        <f>IF(Q126-I126=0,"ok","error")</f>
        <v>ok</v>
      </c>
    </row>
    <row r="127" spans="1:18" ht="12.75">
      <c r="A127" s="68"/>
      <c r="B127" s="94"/>
      <c r="C127" s="94"/>
      <c r="D127" s="80"/>
      <c r="E127" s="80"/>
      <c r="F127" s="70"/>
      <c r="G127" s="71"/>
      <c r="H127" s="77"/>
      <c r="I127" s="70"/>
      <c r="J127" s="114"/>
      <c r="K127" s="110"/>
      <c r="L127" s="119"/>
      <c r="M127" s="119"/>
      <c r="N127" s="119"/>
      <c r="O127" s="119"/>
      <c r="P127" s="119"/>
      <c r="Q127" s="119"/>
      <c r="R127" s="207"/>
    </row>
    <row r="128" spans="1:18" ht="12.75">
      <c r="A128" s="383">
        <v>8</v>
      </c>
      <c r="B128" s="59" t="s">
        <v>2</v>
      </c>
      <c r="C128" s="59"/>
      <c r="D128" s="10" t="s">
        <v>372</v>
      </c>
      <c r="E128" s="115"/>
      <c r="F128" s="61" t="s">
        <v>152</v>
      </c>
      <c r="G128" s="62" t="s">
        <v>151</v>
      </c>
      <c r="H128" s="64" t="s">
        <v>153</v>
      </c>
      <c r="I128" s="64" t="s">
        <v>154</v>
      </c>
      <c r="J128" s="65" t="s">
        <v>20</v>
      </c>
      <c r="K128" s="110"/>
      <c r="L128" s="64" t="str">
        <f aca="true" t="shared" si="24" ref="L128:R128">L7</f>
        <v>Arendus</v>
      </c>
      <c r="M128" s="498" t="str">
        <f t="shared" si="24"/>
        <v>daatum</v>
      </c>
      <c r="N128" s="498" t="str">
        <f t="shared" si="24"/>
        <v>daatum</v>
      </c>
      <c r="O128" s="498" t="str">
        <f t="shared" si="24"/>
        <v>daatum</v>
      </c>
      <c r="P128" s="498" t="str">
        <f t="shared" si="24"/>
        <v>daatum</v>
      </c>
      <c r="Q128" s="64" t="str">
        <f t="shared" si="24"/>
        <v>kokku €</v>
      </c>
      <c r="R128" s="64" t="str">
        <f t="shared" si="24"/>
        <v>kontroll</v>
      </c>
    </row>
    <row r="129" spans="1:18" ht="12.75">
      <c r="A129" s="97"/>
      <c r="B129" s="95"/>
      <c r="C129" s="95"/>
      <c r="D129" s="76"/>
      <c r="E129" s="76"/>
      <c r="F129" s="77"/>
      <c r="G129" s="85"/>
      <c r="H129" s="77"/>
      <c r="I129" s="77"/>
      <c r="J129" s="333"/>
      <c r="K129" s="489"/>
      <c r="L129" s="233"/>
      <c r="M129" s="233"/>
      <c r="N129" s="233"/>
      <c r="O129" s="233"/>
      <c r="P129" s="233"/>
      <c r="Q129" s="233"/>
      <c r="R129" s="353"/>
    </row>
    <row r="130" spans="1:18" ht="12.75">
      <c r="A130" s="215"/>
      <c r="B130" s="228" t="s">
        <v>43</v>
      </c>
      <c r="C130" s="228"/>
      <c r="D130" s="216" t="s">
        <v>132</v>
      </c>
      <c r="E130" s="365"/>
      <c r="F130" s="364"/>
      <c r="G130" s="366"/>
      <c r="H130" s="364"/>
      <c r="I130" s="77">
        <f aca="true" t="shared" si="25" ref="I130:I135">F130*H130</f>
        <v>0</v>
      </c>
      <c r="J130" s="225"/>
      <c r="K130" s="220"/>
      <c r="L130" s="307"/>
      <c r="M130" s="307"/>
      <c r="N130" s="364"/>
      <c r="O130" s="307"/>
      <c r="P130" s="307"/>
      <c r="Q130" s="233">
        <f aca="true" t="shared" si="26" ref="Q130:Q135">SUM(L130:P130)</f>
        <v>0</v>
      </c>
      <c r="R130" s="209" t="str">
        <f aca="true" t="shared" si="27" ref="R130:R135">IF(Q130-I130=0,"ok","error")</f>
        <v>ok</v>
      </c>
    </row>
    <row r="131" spans="1:18" ht="12.75">
      <c r="A131" s="215"/>
      <c r="B131" s="228"/>
      <c r="C131" s="228"/>
      <c r="D131" s="216" t="s">
        <v>371</v>
      </c>
      <c r="E131" s="365"/>
      <c r="F131" s="364"/>
      <c r="G131" s="366"/>
      <c r="H131" s="364"/>
      <c r="I131" s="77">
        <f t="shared" si="25"/>
        <v>0</v>
      </c>
      <c r="J131" s="225"/>
      <c r="K131" s="220"/>
      <c r="L131" s="307"/>
      <c r="M131" s="307"/>
      <c r="N131" s="364"/>
      <c r="O131" s="307"/>
      <c r="P131" s="307"/>
      <c r="Q131" s="233">
        <f t="shared" si="26"/>
        <v>0</v>
      </c>
      <c r="R131" s="209" t="str">
        <f t="shared" si="27"/>
        <v>ok</v>
      </c>
    </row>
    <row r="132" spans="1:18" ht="12.75">
      <c r="A132" s="215"/>
      <c r="B132" s="228"/>
      <c r="C132" s="228"/>
      <c r="D132" s="216" t="s">
        <v>134</v>
      </c>
      <c r="E132" s="365"/>
      <c r="F132" s="364"/>
      <c r="G132" s="366"/>
      <c r="H132" s="364"/>
      <c r="I132" s="77">
        <f t="shared" si="25"/>
        <v>0</v>
      </c>
      <c r="J132" s="225"/>
      <c r="K132" s="220"/>
      <c r="L132" s="307"/>
      <c r="M132" s="307"/>
      <c r="N132" s="364"/>
      <c r="O132" s="307"/>
      <c r="P132" s="307"/>
      <c r="Q132" s="233">
        <f t="shared" si="26"/>
        <v>0</v>
      </c>
      <c r="R132" s="209" t="str">
        <f t="shared" si="27"/>
        <v>ok</v>
      </c>
    </row>
    <row r="133" spans="1:18" ht="12.75">
      <c r="A133" s="215"/>
      <c r="B133" s="228" t="s">
        <v>44</v>
      </c>
      <c r="C133" s="228"/>
      <c r="D133" s="216" t="s">
        <v>133</v>
      </c>
      <c r="E133" s="365"/>
      <c r="F133" s="364"/>
      <c r="G133" s="366"/>
      <c r="H133" s="364"/>
      <c r="I133" s="77">
        <f t="shared" si="25"/>
        <v>0</v>
      </c>
      <c r="J133" s="225"/>
      <c r="K133" s="220"/>
      <c r="L133" s="307"/>
      <c r="M133" s="307"/>
      <c r="N133" s="364"/>
      <c r="O133" s="307"/>
      <c r="P133" s="307"/>
      <c r="Q133" s="233">
        <f t="shared" si="26"/>
        <v>0</v>
      </c>
      <c r="R133" s="209" t="str">
        <f t="shared" si="27"/>
        <v>ok</v>
      </c>
    </row>
    <row r="134" spans="1:18" ht="12.75">
      <c r="A134" s="215"/>
      <c r="B134" s="228"/>
      <c r="C134" s="228"/>
      <c r="D134" s="216"/>
      <c r="E134" s="365"/>
      <c r="F134" s="364"/>
      <c r="G134" s="366"/>
      <c r="H134" s="364"/>
      <c r="I134" s="77">
        <f t="shared" si="25"/>
        <v>0</v>
      </c>
      <c r="J134" s="225"/>
      <c r="K134" s="220"/>
      <c r="L134" s="307"/>
      <c r="M134" s="307"/>
      <c r="N134" s="307"/>
      <c r="O134" s="307"/>
      <c r="P134" s="307"/>
      <c r="Q134" s="233">
        <f t="shared" si="26"/>
        <v>0</v>
      </c>
      <c r="R134" s="209" t="str">
        <f t="shared" si="27"/>
        <v>ok</v>
      </c>
    </row>
    <row r="135" spans="1:18" ht="12.75">
      <c r="A135" s="215"/>
      <c r="B135" s="228" t="s">
        <v>45</v>
      </c>
      <c r="C135" s="228"/>
      <c r="D135" s="216" t="s">
        <v>114</v>
      </c>
      <c r="E135" s="365"/>
      <c r="F135" s="364"/>
      <c r="G135" s="366"/>
      <c r="H135" s="364"/>
      <c r="I135" s="77">
        <f t="shared" si="25"/>
        <v>0</v>
      </c>
      <c r="J135" s="225"/>
      <c r="K135" s="220"/>
      <c r="L135" s="307"/>
      <c r="M135" s="307"/>
      <c r="N135" s="307"/>
      <c r="O135" s="307"/>
      <c r="P135" s="307"/>
      <c r="Q135" s="233">
        <f t="shared" si="26"/>
        <v>0</v>
      </c>
      <c r="R135" s="209" t="str">
        <f t="shared" si="27"/>
        <v>ok</v>
      </c>
    </row>
    <row r="136" spans="1:18" ht="12.75">
      <c r="A136" s="97"/>
      <c r="B136" s="96"/>
      <c r="C136" s="96"/>
      <c r="D136" s="76"/>
      <c r="E136" s="76"/>
      <c r="F136" s="77"/>
      <c r="G136" s="85"/>
      <c r="H136" s="77"/>
      <c r="I136" s="77"/>
      <c r="J136" s="333"/>
      <c r="K136" s="489"/>
      <c r="L136" s="233"/>
      <c r="M136" s="233"/>
      <c r="N136" s="233"/>
      <c r="O136" s="233"/>
      <c r="P136" s="233"/>
      <c r="Q136" s="233"/>
      <c r="R136" s="353"/>
    </row>
    <row r="137" spans="1:18" ht="12.75">
      <c r="A137" s="68"/>
      <c r="B137" s="79" t="s">
        <v>46</v>
      </c>
      <c r="C137" s="79"/>
      <c r="D137" s="80" t="s">
        <v>373</v>
      </c>
      <c r="E137" s="80"/>
      <c r="F137" s="70"/>
      <c r="G137" s="71"/>
      <c r="H137" s="77"/>
      <c r="I137" s="83">
        <f>SUM(I130:I136)</f>
        <v>0</v>
      </c>
      <c r="J137" s="114"/>
      <c r="K137" s="110"/>
      <c r="L137" s="83">
        <f>SUM(L130:L136)</f>
        <v>0</v>
      </c>
      <c r="M137" s="83">
        <f>SUM(M130:M136)</f>
        <v>0</v>
      </c>
      <c r="N137" s="83">
        <f>SUM(N130:N136)</f>
        <v>0</v>
      </c>
      <c r="O137" s="83">
        <f>SUM(O130:O136)</f>
        <v>0</v>
      </c>
      <c r="P137" s="83">
        <f>SUM(P130:P136)</f>
        <v>0</v>
      </c>
      <c r="Q137" s="31">
        <f>SUM(L137:P137)</f>
        <v>0</v>
      </c>
      <c r="R137" s="208" t="str">
        <f>IF(Q137-I137=0,"ok","error")</f>
        <v>ok</v>
      </c>
    </row>
    <row r="138" spans="1:18" ht="12.75">
      <c r="A138" s="68"/>
      <c r="B138" s="79"/>
      <c r="C138" s="79"/>
      <c r="D138" s="80"/>
      <c r="E138" s="80"/>
      <c r="F138" s="70"/>
      <c r="G138" s="71"/>
      <c r="H138" s="77"/>
      <c r="I138" s="83"/>
      <c r="J138" s="114"/>
      <c r="K138" s="110"/>
      <c r="L138" s="83"/>
      <c r="M138" s="83"/>
      <c r="N138" s="83"/>
      <c r="O138" s="83"/>
      <c r="P138" s="83"/>
      <c r="Q138" s="31"/>
      <c r="R138" s="208"/>
    </row>
    <row r="139" spans="1:18" ht="12.75">
      <c r="A139" s="383">
        <v>9</v>
      </c>
      <c r="B139" s="59" t="s">
        <v>2</v>
      </c>
      <c r="C139" s="59"/>
      <c r="D139" s="60" t="s">
        <v>323</v>
      </c>
      <c r="E139" s="115"/>
      <c r="F139" s="61" t="s">
        <v>152</v>
      </c>
      <c r="G139" s="62" t="s">
        <v>151</v>
      </c>
      <c r="H139" s="64" t="s">
        <v>153</v>
      </c>
      <c r="I139" s="64" t="s">
        <v>154</v>
      </c>
      <c r="J139" s="65" t="s">
        <v>20</v>
      </c>
      <c r="K139" s="110"/>
      <c r="L139" s="64" t="str">
        <f aca="true" t="shared" si="28" ref="L139:R139">L7</f>
        <v>Arendus</v>
      </c>
      <c r="M139" s="498" t="str">
        <f t="shared" si="28"/>
        <v>daatum</v>
      </c>
      <c r="N139" s="498" t="str">
        <f t="shared" si="28"/>
        <v>daatum</v>
      </c>
      <c r="O139" s="498" t="str">
        <f t="shared" si="28"/>
        <v>daatum</v>
      </c>
      <c r="P139" s="498" t="str">
        <f t="shared" si="28"/>
        <v>daatum</v>
      </c>
      <c r="Q139" s="64" t="str">
        <f t="shared" si="28"/>
        <v>kokku €</v>
      </c>
      <c r="R139" s="64" t="str">
        <f t="shared" si="28"/>
        <v>kontroll</v>
      </c>
    </row>
    <row r="140" spans="1:18" ht="12.75">
      <c r="A140" s="68"/>
      <c r="B140" s="79"/>
      <c r="C140" s="79"/>
      <c r="D140" s="80"/>
      <c r="E140" s="80"/>
      <c r="F140" s="70"/>
      <c r="G140" s="71"/>
      <c r="H140" s="77"/>
      <c r="I140" s="83"/>
      <c r="J140" s="114"/>
      <c r="K140" s="110"/>
      <c r="L140" s="83"/>
      <c r="M140" s="83"/>
      <c r="N140" s="83"/>
      <c r="O140" s="83"/>
      <c r="P140" s="83"/>
      <c r="Q140" s="31"/>
      <c r="R140" s="208"/>
    </row>
    <row r="141" spans="1:18" ht="12.75">
      <c r="A141" s="68"/>
      <c r="B141" s="79"/>
      <c r="C141" s="79"/>
      <c r="D141" s="395" t="s">
        <v>328</v>
      </c>
      <c r="E141" s="365"/>
      <c r="F141" s="364"/>
      <c r="G141" s="366"/>
      <c r="H141" s="364"/>
      <c r="I141" s="77">
        <f>F141*H141</f>
        <v>0</v>
      </c>
      <c r="J141" s="114"/>
      <c r="K141" s="110"/>
      <c r="L141" s="307"/>
      <c r="M141" s="307"/>
      <c r="N141" s="307"/>
      <c r="O141" s="307"/>
      <c r="P141" s="307"/>
      <c r="Q141" s="233">
        <f aca="true" t="shared" si="29" ref="Q141:Q153">SUM(L141:P141)</f>
        <v>0</v>
      </c>
      <c r="R141" s="209" t="str">
        <f aca="true" t="shared" si="30" ref="R141:R153">IF(Q141-I141=0,"ok","error")</f>
        <v>ok</v>
      </c>
    </row>
    <row r="142" spans="1:18" ht="12.75">
      <c r="A142" s="68"/>
      <c r="B142" s="79"/>
      <c r="C142" s="79"/>
      <c r="D142" s="395"/>
      <c r="E142" s="365"/>
      <c r="F142" s="364"/>
      <c r="G142" s="366"/>
      <c r="H142" s="364"/>
      <c r="I142" s="77">
        <f>F142*H142</f>
        <v>0</v>
      </c>
      <c r="J142" s="114"/>
      <c r="K142" s="110"/>
      <c r="L142" s="307"/>
      <c r="M142" s="307"/>
      <c r="N142" s="307"/>
      <c r="O142" s="307"/>
      <c r="P142" s="307"/>
      <c r="Q142" s="233">
        <f t="shared" si="29"/>
        <v>0</v>
      </c>
      <c r="R142" s="209" t="str">
        <f t="shared" si="30"/>
        <v>ok</v>
      </c>
    </row>
    <row r="143" spans="1:18" ht="12.75">
      <c r="A143" s="68"/>
      <c r="B143" s="79"/>
      <c r="C143" s="79"/>
      <c r="D143" s="395" t="s">
        <v>325</v>
      </c>
      <c r="E143" s="365"/>
      <c r="F143" s="364"/>
      <c r="G143" s="366"/>
      <c r="H143" s="364"/>
      <c r="I143" s="77">
        <f>F143*H143</f>
        <v>0</v>
      </c>
      <c r="J143" s="114"/>
      <c r="K143" s="110"/>
      <c r="L143" s="307"/>
      <c r="M143" s="307"/>
      <c r="N143" s="307"/>
      <c r="O143" s="307"/>
      <c r="P143" s="307"/>
      <c r="Q143" s="233">
        <f t="shared" si="29"/>
        <v>0</v>
      </c>
      <c r="R143" s="209" t="str">
        <f t="shared" si="30"/>
        <v>ok</v>
      </c>
    </row>
    <row r="144" spans="1:18" ht="12.75">
      <c r="A144" s="68"/>
      <c r="B144" s="79"/>
      <c r="C144" s="79"/>
      <c r="D144" s="395"/>
      <c r="E144" s="365"/>
      <c r="F144" s="364"/>
      <c r="G144" s="366"/>
      <c r="H144" s="364"/>
      <c r="I144" s="77">
        <f aca="true" t="shared" si="31" ref="I144:I150">F144*H144</f>
        <v>0</v>
      </c>
      <c r="J144" s="114"/>
      <c r="K144" s="110"/>
      <c r="L144" s="307"/>
      <c r="M144" s="307"/>
      <c r="N144" s="307"/>
      <c r="O144" s="307"/>
      <c r="P144" s="307"/>
      <c r="Q144" s="233">
        <f t="shared" si="29"/>
        <v>0</v>
      </c>
      <c r="R144" s="209" t="str">
        <f t="shared" si="30"/>
        <v>ok</v>
      </c>
    </row>
    <row r="145" spans="1:18" ht="12.75">
      <c r="A145" s="68"/>
      <c r="B145" s="79"/>
      <c r="C145" s="79"/>
      <c r="D145" s="395" t="s">
        <v>324</v>
      </c>
      <c r="E145" s="365"/>
      <c r="F145" s="364"/>
      <c r="G145" s="366"/>
      <c r="H145" s="364"/>
      <c r="I145" s="77">
        <f t="shared" si="31"/>
        <v>0</v>
      </c>
      <c r="J145" s="114"/>
      <c r="K145" s="110"/>
      <c r="L145" s="307"/>
      <c r="M145" s="307"/>
      <c r="N145" s="307"/>
      <c r="O145" s="307"/>
      <c r="P145" s="307"/>
      <c r="Q145" s="233">
        <f t="shared" si="29"/>
        <v>0</v>
      </c>
      <c r="R145" s="209" t="str">
        <f t="shared" si="30"/>
        <v>ok</v>
      </c>
    </row>
    <row r="146" spans="1:18" ht="12.75">
      <c r="A146" s="68"/>
      <c r="B146" s="79"/>
      <c r="C146" s="79"/>
      <c r="D146" s="395"/>
      <c r="E146" s="365"/>
      <c r="F146" s="364"/>
      <c r="G146" s="366"/>
      <c r="H146" s="364"/>
      <c r="I146" s="77">
        <f t="shared" si="31"/>
        <v>0</v>
      </c>
      <c r="J146" s="114"/>
      <c r="K146" s="110"/>
      <c r="L146" s="307"/>
      <c r="M146" s="307"/>
      <c r="N146" s="307"/>
      <c r="O146" s="307"/>
      <c r="P146" s="307"/>
      <c r="Q146" s="233">
        <f t="shared" si="29"/>
        <v>0</v>
      </c>
      <c r="R146" s="209" t="str">
        <f t="shared" si="30"/>
        <v>ok</v>
      </c>
    </row>
    <row r="147" spans="1:18" ht="12.75">
      <c r="A147" s="68"/>
      <c r="B147" s="79"/>
      <c r="C147" s="79"/>
      <c r="D147" s="395" t="s">
        <v>331</v>
      </c>
      <c r="E147" s="365"/>
      <c r="F147" s="364"/>
      <c r="G147" s="366"/>
      <c r="H147" s="364"/>
      <c r="I147" s="77">
        <f t="shared" si="31"/>
        <v>0</v>
      </c>
      <c r="J147" s="114"/>
      <c r="K147" s="110"/>
      <c r="L147" s="307"/>
      <c r="M147" s="307"/>
      <c r="N147" s="307"/>
      <c r="O147" s="307"/>
      <c r="P147" s="307"/>
      <c r="Q147" s="233">
        <f t="shared" si="29"/>
        <v>0</v>
      </c>
      <c r="R147" s="209" t="str">
        <f t="shared" si="30"/>
        <v>ok</v>
      </c>
    </row>
    <row r="148" spans="1:18" ht="12.75">
      <c r="A148" s="68"/>
      <c r="B148" s="79"/>
      <c r="C148" s="79"/>
      <c r="D148" s="395"/>
      <c r="E148" s="365"/>
      <c r="F148" s="364"/>
      <c r="G148" s="366"/>
      <c r="H148" s="364"/>
      <c r="I148" s="77">
        <f t="shared" si="31"/>
        <v>0</v>
      </c>
      <c r="J148" s="114"/>
      <c r="K148" s="110"/>
      <c r="L148" s="307"/>
      <c r="M148" s="307"/>
      <c r="N148" s="307"/>
      <c r="O148" s="307"/>
      <c r="P148" s="307"/>
      <c r="Q148" s="233">
        <f t="shared" si="29"/>
        <v>0</v>
      </c>
      <c r="R148" s="209" t="str">
        <f t="shared" si="30"/>
        <v>ok</v>
      </c>
    </row>
    <row r="149" spans="1:18" ht="12.75">
      <c r="A149" s="68"/>
      <c r="B149" s="79"/>
      <c r="C149" s="79"/>
      <c r="D149" s="395" t="s">
        <v>326</v>
      </c>
      <c r="E149" s="365"/>
      <c r="F149" s="364"/>
      <c r="G149" s="366"/>
      <c r="H149" s="364"/>
      <c r="I149" s="77">
        <f t="shared" si="31"/>
        <v>0</v>
      </c>
      <c r="J149" s="114"/>
      <c r="K149" s="110"/>
      <c r="L149" s="307"/>
      <c r="M149" s="307"/>
      <c r="N149" s="307"/>
      <c r="O149" s="307"/>
      <c r="P149" s="307"/>
      <c r="Q149" s="233">
        <f t="shared" si="29"/>
        <v>0</v>
      </c>
      <c r="R149" s="209" t="str">
        <f t="shared" si="30"/>
        <v>ok</v>
      </c>
    </row>
    <row r="150" spans="1:18" ht="12.75">
      <c r="A150" s="68"/>
      <c r="B150" s="79"/>
      <c r="C150" s="79"/>
      <c r="D150" s="395" t="s">
        <v>335</v>
      </c>
      <c r="E150" s="365"/>
      <c r="F150" s="364"/>
      <c r="G150" s="366"/>
      <c r="H150" s="364"/>
      <c r="I150" s="77">
        <f t="shared" si="31"/>
        <v>0</v>
      </c>
      <c r="J150" s="114"/>
      <c r="K150" s="110"/>
      <c r="L150" s="307"/>
      <c r="M150" s="307"/>
      <c r="N150" s="307"/>
      <c r="O150" s="307"/>
      <c r="P150" s="307"/>
      <c r="Q150" s="233">
        <f t="shared" si="29"/>
        <v>0</v>
      </c>
      <c r="R150" s="209" t="str">
        <f t="shared" si="30"/>
        <v>ok</v>
      </c>
    </row>
    <row r="151" spans="1:18" ht="12.75">
      <c r="A151" s="68"/>
      <c r="B151" s="79"/>
      <c r="C151" s="79"/>
      <c r="D151" s="395" t="s">
        <v>327</v>
      </c>
      <c r="E151" s="365"/>
      <c r="F151" s="364"/>
      <c r="G151" s="366"/>
      <c r="H151" s="364"/>
      <c r="I151" s="77">
        <f>F151*H151</f>
        <v>0</v>
      </c>
      <c r="J151" s="114"/>
      <c r="K151" s="110"/>
      <c r="L151" s="307"/>
      <c r="M151" s="307"/>
      <c r="N151" s="307"/>
      <c r="O151" s="307"/>
      <c r="P151" s="307"/>
      <c r="Q151" s="233">
        <f t="shared" si="29"/>
        <v>0</v>
      </c>
      <c r="R151" s="209" t="str">
        <f t="shared" si="30"/>
        <v>ok</v>
      </c>
    </row>
    <row r="152" spans="1:18" ht="12.75">
      <c r="A152" s="68"/>
      <c r="B152" s="79"/>
      <c r="C152" s="79"/>
      <c r="D152" s="395"/>
      <c r="E152" s="365"/>
      <c r="F152" s="364"/>
      <c r="G152" s="366"/>
      <c r="H152" s="364"/>
      <c r="I152" s="77">
        <f>F152*H152</f>
        <v>0</v>
      </c>
      <c r="J152" s="114"/>
      <c r="K152" s="110"/>
      <c r="L152" s="307"/>
      <c r="M152" s="307"/>
      <c r="N152" s="307"/>
      <c r="O152" s="307"/>
      <c r="P152" s="307"/>
      <c r="Q152" s="233">
        <f t="shared" si="29"/>
        <v>0</v>
      </c>
      <c r="R152" s="209" t="str">
        <f t="shared" si="30"/>
        <v>ok</v>
      </c>
    </row>
    <row r="153" spans="1:18" ht="12.75">
      <c r="A153" s="68"/>
      <c r="B153" s="79"/>
      <c r="C153" s="79"/>
      <c r="D153" s="395" t="s">
        <v>329</v>
      </c>
      <c r="E153" s="365"/>
      <c r="F153" s="364"/>
      <c r="G153" s="366"/>
      <c r="H153" s="364"/>
      <c r="I153" s="77">
        <f>F153*H153</f>
        <v>0</v>
      </c>
      <c r="J153" s="114"/>
      <c r="K153" s="110"/>
      <c r="L153" s="307"/>
      <c r="M153" s="307"/>
      <c r="N153" s="307"/>
      <c r="O153" s="307"/>
      <c r="P153" s="307"/>
      <c r="Q153" s="233">
        <f t="shared" si="29"/>
        <v>0</v>
      </c>
      <c r="R153" s="209" t="str">
        <f t="shared" si="30"/>
        <v>ok</v>
      </c>
    </row>
    <row r="154" spans="1:18" ht="12.75">
      <c r="A154" s="68"/>
      <c r="B154" s="79"/>
      <c r="C154" s="79"/>
      <c r="D154" s="80"/>
      <c r="E154" s="80"/>
      <c r="F154" s="70"/>
      <c r="G154" s="71"/>
      <c r="H154" s="77"/>
      <c r="I154" s="83"/>
      <c r="J154" s="114"/>
      <c r="K154" s="110"/>
      <c r="L154" s="83"/>
      <c r="M154" s="83"/>
      <c r="N154" s="83"/>
      <c r="O154" s="83"/>
      <c r="P154" s="83"/>
      <c r="Q154" s="31"/>
      <c r="R154" s="208"/>
    </row>
    <row r="155" spans="1:18" ht="12.75">
      <c r="A155" s="68"/>
      <c r="B155" s="79" t="s">
        <v>46</v>
      </c>
      <c r="C155" s="79"/>
      <c r="D155" s="80" t="s">
        <v>330</v>
      </c>
      <c r="E155" s="80"/>
      <c r="F155" s="70"/>
      <c r="G155" s="71"/>
      <c r="H155" s="77"/>
      <c r="I155" s="83">
        <f>SUM(I141:I154)</f>
        <v>0</v>
      </c>
      <c r="J155" s="114"/>
      <c r="K155" s="110"/>
      <c r="L155" s="83">
        <f>SUM(L141:L154)</f>
        <v>0</v>
      </c>
      <c r="M155" s="83">
        <f>SUM(M141:M154)</f>
        <v>0</v>
      </c>
      <c r="N155" s="83">
        <f>SUM(N141:N154)</f>
        <v>0</v>
      </c>
      <c r="O155" s="83">
        <f>SUM(O141:O154)</f>
        <v>0</v>
      </c>
      <c r="P155" s="83">
        <f>SUM(P141:P154)</f>
        <v>0</v>
      </c>
      <c r="Q155" s="31">
        <f>SUM(L155:P155)</f>
        <v>0</v>
      </c>
      <c r="R155" s="208" t="str">
        <f>IF(Q155-I155=0,"ok","error")</f>
        <v>ok</v>
      </c>
    </row>
    <row r="156" spans="1:18" ht="12.75">
      <c r="A156" s="68"/>
      <c r="B156" s="94"/>
      <c r="C156" s="94"/>
      <c r="D156" s="69"/>
      <c r="E156" s="69"/>
      <c r="F156" s="70"/>
      <c r="G156" s="71"/>
      <c r="H156" s="70"/>
      <c r="I156" s="70"/>
      <c r="J156" s="114"/>
      <c r="K156" s="110"/>
      <c r="L156" s="119"/>
      <c r="M156" s="119"/>
      <c r="N156" s="119"/>
      <c r="O156" s="119"/>
      <c r="P156" s="119"/>
      <c r="Q156" s="119"/>
      <c r="R156" s="207"/>
    </row>
    <row r="157" spans="1:18" ht="12.75">
      <c r="A157" s="383">
        <v>10</v>
      </c>
      <c r="B157" s="59" t="s">
        <v>3</v>
      </c>
      <c r="C157" s="59"/>
      <c r="D157" s="10" t="s">
        <v>190</v>
      </c>
      <c r="E157" s="115"/>
      <c r="F157" s="61" t="s">
        <v>152</v>
      </c>
      <c r="G157" s="62" t="s">
        <v>151</v>
      </c>
      <c r="H157" s="64" t="s">
        <v>153</v>
      </c>
      <c r="I157" s="64" t="s">
        <v>154</v>
      </c>
      <c r="J157" s="65" t="s">
        <v>20</v>
      </c>
      <c r="K157" s="110"/>
      <c r="L157" s="64" t="str">
        <f aca="true" t="shared" si="32" ref="L157:R157">L7</f>
        <v>Arendus</v>
      </c>
      <c r="M157" s="498" t="str">
        <f t="shared" si="32"/>
        <v>daatum</v>
      </c>
      <c r="N157" s="498" t="str">
        <f t="shared" si="32"/>
        <v>daatum</v>
      </c>
      <c r="O157" s="498" t="str">
        <f t="shared" si="32"/>
        <v>daatum</v>
      </c>
      <c r="P157" s="498" t="str">
        <f t="shared" si="32"/>
        <v>daatum</v>
      </c>
      <c r="Q157" s="64" t="str">
        <f t="shared" si="32"/>
        <v>kokku €</v>
      </c>
      <c r="R157" s="64" t="str">
        <f t="shared" si="32"/>
        <v>kontroll</v>
      </c>
    </row>
    <row r="158" spans="1:18" ht="12.75">
      <c r="A158" s="97"/>
      <c r="B158" s="76"/>
      <c r="C158" s="76"/>
      <c r="D158" s="76"/>
      <c r="E158" s="76"/>
      <c r="F158" s="77"/>
      <c r="G158" s="85"/>
      <c r="H158" s="77"/>
      <c r="I158" s="77"/>
      <c r="J158" s="333"/>
      <c r="K158" s="489"/>
      <c r="L158" s="233"/>
      <c r="M158" s="233"/>
      <c r="N158" s="233"/>
      <c r="O158" s="233"/>
      <c r="P158" s="233"/>
      <c r="Q158" s="233"/>
      <c r="R158" s="353"/>
    </row>
    <row r="159" spans="1:18" ht="12.75">
      <c r="A159" s="215"/>
      <c r="B159" s="219" t="s">
        <v>47</v>
      </c>
      <c r="C159" s="219"/>
      <c r="D159" s="216" t="s">
        <v>222</v>
      </c>
      <c r="E159" s="365"/>
      <c r="F159" s="364"/>
      <c r="G159" s="366"/>
      <c r="H159" s="364"/>
      <c r="I159" s="77">
        <f>F159*H159</f>
        <v>0</v>
      </c>
      <c r="J159" s="225"/>
      <c r="K159" s="220"/>
      <c r="L159" s="307"/>
      <c r="M159" s="307"/>
      <c r="N159" s="307"/>
      <c r="O159" s="307"/>
      <c r="P159" s="307"/>
      <c r="Q159" s="233">
        <f>SUM(L159:P159)</f>
        <v>0</v>
      </c>
      <c r="R159" s="209" t="str">
        <f aca="true" t="shared" si="33" ref="R159:R165">IF(Q159-I159=0,"ok","error")</f>
        <v>ok</v>
      </c>
    </row>
    <row r="160" spans="1:18" ht="12.75">
      <c r="A160" s="215"/>
      <c r="B160" s="221" t="s">
        <v>48</v>
      </c>
      <c r="C160" s="216" t="s">
        <v>49</v>
      </c>
      <c r="D160" s="216" t="s">
        <v>374</v>
      </c>
      <c r="E160" s="365"/>
      <c r="F160" s="364"/>
      <c r="G160" s="366"/>
      <c r="H160" s="364"/>
      <c r="I160" s="77">
        <f>F160*H160</f>
        <v>0</v>
      </c>
      <c r="J160" s="225"/>
      <c r="K160" s="220"/>
      <c r="L160" s="307"/>
      <c r="M160" s="307"/>
      <c r="N160" s="307"/>
      <c r="O160" s="307"/>
      <c r="P160" s="307"/>
      <c r="Q160" s="233">
        <f>SUM(L160:P160)</f>
        <v>0</v>
      </c>
      <c r="R160" s="209" t="str">
        <f t="shared" si="33"/>
        <v>ok</v>
      </c>
    </row>
    <row r="161" spans="1:18" ht="12.75">
      <c r="A161" s="215"/>
      <c r="B161" s="219" t="s">
        <v>249</v>
      </c>
      <c r="C161" s="219"/>
      <c r="D161" s="216" t="s">
        <v>424</v>
      </c>
      <c r="E161" s="365"/>
      <c r="F161" s="364"/>
      <c r="G161" s="366"/>
      <c r="H161" s="364"/>
      <c r="I161" s="77">
        <f>F161*H161</f>
        <v>0</v>
      </c>
      <c r="J161" s="225"/>
      <c r="K161" s="220"/>
      <c r="L161" s="307"/>
      <c r="M161" s="307"/>
      <c r="N161" s="307"/>
      <c r="O161" s="307"/>
      <c r="P161" s="307"/>
      <c r="Q161" s="233">
        <f>SUM(L161:P161)</f>
        <v>0</v>
      </c>
      <c r="R161" s="209" t="str">
        <f t="shared" si="33"/>
        <v>ok</v>
      </c>
    </row>
    <row r="162" spans="1:18" ht="12.75">
      <c r="A162" s="215"/>
      <c r="B162" s="219"/>
      <c r="C162" s="219"/>
      <c r="D162" s="216"/>
      <c r="E162" s="365"/>
      <c r="F162" s="364"/>
      <c r="G162" s="366"/>
      <c r="H162" s="364"/>
      <c r="I162" s="77">
        <f>F162*H162</f>
        <v>0</v>
      </c>
      <c r="J162" s="225"/>
      <c r="K162" s="220"/>
      <c r="L162" s="307"/>
      <c r="M162" s="307"/>
      <c r="N162" s="307"/>
      <c r="O162" s="307"/>
      <c r="P162" s="307"/>
      <c r="Q162" s="233">
        <f>SUM(L162:P162)</f>
        <v>0</v>
      </c>
      <c r="R162" s="209" t="str">
        <f t="shared" si="33"/>
        <v>ok</v>
      </c>
    </row>
    <row r="163" spans="1:18" ht="12.75">
      <c r="A163" s="215"/>
      <c r="B163" s="219" t="s">
        <v>50</v>
      </c>
      <c r="C163" s="219"/>
      <c r="D163" s="216" t="s">
        <v>224</v>
      </c>
      <c r="E163" s="365"/>
      <c r="F163" s="364"/>
      <c r="G163" s="366"/>
      <c r="H163" s="364"/>
      <c r="I163" s="77">
        <f>F163*H163</f>
        <v>0</v>
      </c>
      <c r="J163" s="225"/>
      <c r="K163" s="220"/>
      <c r="L163" s="307"/>
      <c r="M163" s="307"/>
      <c r="N163" s="307"/>
      <c r="O163" s="307"/>
      <c r="P163" s="307"/>
      <c r="Q163" s="233">
        <f>SUM(L163:P163)</f>
        <v>0</v>
      </c>
      <c r="R163" s="209" t="str">
        <f t="shared" si="33"/>
        <v>ok</v>
      </c>
    </row>
    <row r="164" spans="1:18" ht="12.75">
      <c r="A164" s="97"/>
      <c r="B164" s="98"/>
      <c r="C164" s="98"/>
      <c r="D164" s="76"/>
      <c r="E164" s="76"/>
      <c r="F164" s="77"/>
      <c r="G164" s="85"/>
      <c r="H164" s="77"/>
      <c r="I164" s="77"/>
      <c r="J164" s="333"/>
      <c r="K164" s="489"/>
      <c r="L164" s="233"/>
      <c r="M164" s="233"/>
      <c r="N164" s="233"/>
      <c r="O164" s="233"/>
      <c r="P164" s="233"/>
      <c r="Q164" s="233"/>
      <c r="R164" s="353" t="str">
        <f t="shared" si="33"/>
        <v>ok</v>
      </c>
    </row>
    <row r="165" spans="1:18" ht="12.75">
      <c r="A165" s="68"/>
      <c r="B165" s="79" t="s">
        <v>51</v>
      </c>
      <c r="C165" s="79"/>
      <c r="D165" s="80" t="s">
        <v>375</v>
      </c>
      <c r="E165" s="80"/>
      <c r="F165" s="70"/>
      <c r="G165" s="71"/>
      <c r="H165" s="77"/>
      <c r="I165" s="83">
        <f>SUM(I159:I164)</f>
        <v>0</v>
      </c>
      <c r="J165" s="114"/>
      <c r="K165" s="110"/>
      <c r="L165" s="83">
        <f>SUM(L159:L164)</f>
        <v>0</v>
      </c>
      <c r="M165" s="83">
        <f>SUM(M159:M164)</f>
        <v>0</v>
      </c>
      <c r="N165" s="83">
        <f>SUM(N159:N164)</f>
        <v>0</v>
      </c>
      <c r="O165" s="83">
        <f>SUM(O159:O164)</f>
        <v>0</v>
      </c>
      <c r="P165" s="83">
        <f>SUM(P159:P164)</f>
        <v>0</v>
      </c>
      <c r="Q165" s="31">
        <f>SUM(L165:P165)</f>
        <v>0</v>
      </c>
      <c r="R165" s="208" t="str">
        <f t="shared" si="33"/>
        <v>ok</v>
      </c>
    </row>
    <row r="166" spans="1:18" ht="12.75">
      <c r="A166" s="68"/>
      <c r="B166" s="69"/>
      <c r="C166" s="69"/>
      <c r="D166" s="69"/>
      <c r="E166" s="69"/>
      <c r="F166" s="70"/>
      <c r="G166" s="71"/>
      <c r="H166" s="70"/>
      <c r="I166" s="70"/>
      <c r="J166" s="114"/>
      <c r="K166" s="110"/>
      <c r="L166" s="119"/>
      <c r="M166" s="119"/>
      <c r="N166" s="119"/>
      <c r="O166" s="119"/>
      <c r="P166" s="119"/>
      <c r="Q166" s="119"/>
      <c r="R166" s="207"/>
    </row>
    <row r="167" spans="1:18" ht="12.75">
      <c r="A167" s="383">
        <v>11</v>
      </c>
      <c r="B167" s="59" t="s">
        <v>4</v>
      </c>
      <c r="C167" s="59"/>
      <c r="D167" s="60" t="s">
        <v>191</v>
      </c>
      <c r="E167" s="112"/>
      <c r="F167" s="61" t="s">
        <v>152</v>
      </c>
      <c r="G167" s="62" t="s">
        <v>151</v>
      </c>
      <c r="H167" s="64" t="s">
        <v>153</v>
      </c>
      <c r="I167" s="64" t="s">
        <v>154</v>
      </c>
      <c r="J167" s="65" t="s">
        <v>20</v>
      </c>
      <c r="K167" s="110"/>
      <c r="L167" s="64" t="str">
        <f aca="true" t="shared" si="34" ref="L167:R167">L7</f>
        <v>Arendus</v>
      </c>
      <c r="M167" s="498" t="str">
        <f t="shared" si="34"/>
        <v>daatum</v>
      </c>
      <c r="N167" s="498" t="str">
        <f t="shared" si="34"/>
        <v>daatum</v>
      </c>
      <c r="O167" s="498" t="str">
        <f t="shared" si="34"/>
        <v>daatum</v>
      </c>
      <c r="P167" s="498" t="str">
        <f t="shared" si="34"/>
        <v>daatum</v>
      </c>
      <c r="Q167" s="64" t="str">
        <f t="shared" si="34"/>
        <v>kokku €</v>
      </c>
      <c r="R167" s="64" t="str">
        <f t="shared" si="34"/>
        <v>kontroll</v>
      </c>
    </row>
    <row r="168" spans="1:18" ht="12.75">
      <c r="A168" s="97"/>
      <c r="B168" s="76"/>
      <c r="C168" s="76"/>
      <c r="D168" s="76"/>
      <c r="E168" s="76"/>
      <c r="F168" s="77"/>
      <c r="G168" s="85"/>
      <c r="H168" s="77"/>
      <c r="I168" s="77"/>
      <c r="J168" s="333"/>
      <c r="K168" s="489"/>
      <c r="L168" s="233"/>
      <c r="M168" s="233"/>
      <c r="N168" s="233"/>
      <c r="O168" s="233"/>
      <c r="P168" s="233"/>
      <c r="Q168" s="233"/>
      <c r="R168" s="353"/>
    </row>
    <row r="169" spans="1:18" ht="12.75">
      <c r="A169" s="215"/>
      <c r="B169" s="219" t="s">
        <v>52</v>
      </c>
      <c r="C169" s="219"/>
      <c r="D169" s="216" t="s">
        <v>354</v>
      </c>
      <c r="E169" s="365"/>
      <c r="F169" s="364"/>
      <c r="G169" s="366"/>
      <c r="H169" s="364"/>
      <c r="I169" s="77">
        <f>F169*H169</f>
        <v>0</v>
      </c>
      <c r="J169" s="337"/>
      <c r="K169" s="220"/>
      <c r="L169" s="307"/>
      <c r="M169" s="307"/>
      <c r="N169" s="307"/>
      <c r="O169" s="307"/>
      <c r="P169" s="307"/>
      <c r="Q169" s="233">
        <f>SUM(L169:P169)</f>
        <v>0</v>
      </c>
      <c r="R169" s="209" t="str">
        <f>IF(Q169-I169=0,"ok","error")</f>
        <v>ok</v>
      </c>
    </row>
    <row r="170" spans="1:18" ht="12.75">
      <c r="A170" s="97"/>
      <c r="B170" s="76"/>
      <c r="C170" s="76"/>
      <c r="D170" s="76"/>
      <c r="E170" s="76"/>
      <c r="F170" s="77"/>
      <c r="G170" s="85"/>
      <c r="H170" s="77"/>
      <c r="I170" s="77"/>
      <c r="J170" s="333"/>
      <c r="K170" s="489"/>
      <c r="L170" s="233"/>
      <c r="M170" s="233"/>
      <c r="N170" s="233"/>
      <c r="O170" s="233"/>
      <c r="P170" s="233"/>
      <c r="Q170" s="233"/>
      <c r="R170" s="353"/>
    </row>
    <row r="171" spans="1:18" ht="12.75">
      <c r="A171" s="68"/>
      <c r="B171" s="92" t="s">
        <v>54</v>
      </c>
      <c r="C171" s="92"/>
      <c r="D171" s="93" t="s">
        <v>225</v>
      </c>
      <c r="E171" s="93"/>
      <c r="F171" s="77"/>
      <c r="G171" s="85"/>
      <c r="H171" s="77"/>
      <c r="I171" s="91">
        <f>SUM(I169:I169)</f>
        <v>0</v>
      </c>
      <c r="J171" s="114"/>
      <c r="K171" s="110"/>
      <c r="L171" s="91">
        <f>SUM(L169:L169)</f>
        <v>0</v>
      </c>
      <c r="M171" s="91">
        <f>SUM(M169:M169)</f>
        <v>0</v>
      </c>
      <c r="N171" s="91">
        <f>SUM(N169:N169)</f>
        <v>0</v>
      </c>
      <c r="O171" s="91">
        <f>SUM(O169:O169)</f>
        <v>0</v>
      </c>
      <c r="P171" s="91">
        <f>SUM(P169:P169)</f>
        <v>0</v>
      </c>
      <c r="Q171" s="31">
        <f>SUM(L171:P171)</f>
        <v>0</v>
      </c>
      <c r="R171" s="208" t="str">
        <f>IF(Q171-I171=0,"ok","error")</f>
        <v>ok</v>
      </c>
    </row>
    <row r="172" spans="1:18" ht="12.75">
      <c r="A172" s="68"/>
      <c r="B172" s="69"/>
      <c r="C172" s="69"/>
      <c r="D172" s="84" t="s">
        <v>116</v>
      </c>
      <c r="E172" s="76"/>
      <c r="F172" s="77"/>
      <c r="G172" s="85"/>
      <c r="H172" s="77"/>
      <c r="I172" s="77"/>
      <c r="J172" s="114"/>
      <c r="K172" s="110"/>
      <c r="L172" s="119"/>
      <c r="M172" s="119"/>
      <c r="N172" s="119"/>
      <c r="O172" s="119"/>
      <c r="P172" s="119"/>
      <c r="Q172" s="119"/>
      <c r="R172" s="207"/>
    </row>
    <row r="173" spans="1:18" ht="12.75">
      <c r="A173" s="383">
        <v>12</v>
      </c>
      <c r="B173" s="59" t="s">
        <v>5</v>
      </c>
      <c r="C173" s="59"/>
      <c r="D173" s="60" t="s">
        <v>135</v>
      </c>
      <c r="E173" s="112"/>
      <c r="F173" s="61" t="s">
        <v>152</v>
      </c>
      <c r="G173" s="62" t="s">
        <v>151</v>
      </c>
      <c r="H173" s="64" t="s">
        <v>153</v>
      </c>
      <c r="I173" s="64" t="s">
        <v>154</v>
      </c>
      <c r="J173" s="65" t="s">
        <v>20</v>
      </c>
      <c r="K173" s="110"/>
      <c r="L173" s="64" t="str">
        <f aca="true" t="shared" si="35" ref="L173:R173">L7</f>
        <v>Arendus</v>
      </c>
      <c r="M173" s="498" t="str">
        <f t="shared" si="35"/>
        <v>daatum</v>
      </c>
      <c r="N173" s="498" t="str">
        <f t="shared" si="35"/>
        <v>daatum</v>
      </c>
      <c r="O173" s="498" t="str">
        <f t="shared" si="35"/>
        <v>daatum</v>
      </c>
      <c r="P173" s="498" t="str">
        <f t="shared" si="35"/>
        <v>daatum</v>
      </c>
      <c r="Q173" s="64" t="str">
        <f t="shared" si="35"/>
        <v>kokku €</v>
      </c>
      <c r="R173" s="64" t="str">
        <f t="shared" si="35"/>
        <v>kontroll</v>
      </c>
    </row>
    <row r="174" spans="1:18" ht="12.75">
      <c r="A174" s="97"/>
      <c r="B174" s="93"/>
      <c r="C174" s="93"/>
      <c r="D174" s="11"/>
      <c r="E174" s="100"/>
      <c r="F174" s="77"/>
      <c r="G174" s="85"/>
      <c r="H174" s="77"/>
      <c r="I174" s="77"/>
      <c r="J174" s="333"/>
      <c r="K174" s="489"/>
      <c r="L174" s="233"/>
      <c r="M174" s="233"/>
      <c r="N174" s="233"/>
      <c r="O174" s="233"/>
      <c r="P174" s="233"/>
      <c r="Q174" s="233"/>
      <c r="R174" s="353"/>
    </row>
    <row r="175" spans="1:18" ht="12.75">
      <c r="A175" s="215"/>
      <c r="B175" s="229" t="s">
        <v>216</v>
      </c>
      <c r="C175" s="229"/>
      <c r="D175" s="224" t="s">
        <v>120</v>
      </c>
      <c r="E175" s="367"/>
      <c r="F175" s="364"/>
      <c r="G175" s="366"/>
      <c r="H175" s="364"/>
      <c r="I175" s="77">
        <f aca="true" t="shared" si="36" ref="I175:I190">F175*H175</f>
        <v>0</v>
      </c>
      <c r="J175" s="369"/>
      <c r="K175" s="220"/>
      <c r="L175" s="307"/>
      <c r="M175" s="307"/>
      <c r="N175" s="307"/>
      <c r="O175" s="307"/>
      <c r="P175" s="364"/>
      <c r="Q175" s="119">
        <f aca="true" t="shared" si="37" ref="Q175:Q190">SUM(L175:P175)</f>
        <v>0</v>
      </c>
      <c r="R175" s="209" t="str">
        <f aca="true" t="shared" si="38" ref="R175:R190">IF(Q175-I175=0,"ok","error")</f>
        <v>ok</v>
      </c>
    </row>
    <row r="176" spans="1:18" ht="12.75">
      <c r="A176" s="215"/>
      <c r="B176" s="229"/>
      <c r="C176" s="229"/>
      <c r="D176" s="224" t="s">
        <v>433</v>
      </c>
      <c r="E176" s="367"/>
      <c r="F176" s="364"/>
      <c r="G176" s="366"/>
      <c r="H176" s="364"/>
      <c r="I176" s="77">
        <f t="shared" si="36"/>
        <v>0</v>
      </c>
      <c r="J176" s="369"/>
      <c r="K176" s="220"/>
      <c r="L176" s="307"/>
      <c r="M176" s="307"/>
      <c r="N176" s="307"/>
      <c r="O176" s="307"/>
      <c r="P176" s="364"/>
      <c r="Q176" s="119">
        <f aca="true" t="shared" si="39" ref="Q176:Q181">SUM(L176:P176)</f>
        <v>0</v>
      </c>
      <c r="R176" s="209" t="str">
        <f aca="true" t="shared" si="40" ref="R176:R181">IF(Q176-I176=0,"ok","error")</f>
        <v>ok</v>
      </c>
    </row>
    <row r="177" spans="1:18" ht="12.75">
      <c r="A177" s="215"/>
      <c r="B177" s="229"/>
      <c r="C177" s="229"/>
      <c r="D177" s="224" t="s">
        <v>434</v>
      </c>
      <c r="E177" s="367"/>
      <c r="F177" s="364"/>
      <c r="G177" s="366"/>
      <c r="H177" s="364"/>
      <c r="I177" s="77">
        <f t="shared" si="36"/>
        <v>0</v>
      </c>
      <c r="J177" s="369"/>
      <c r="K177" s="220"/>
      <c r="L177" s="307"/>
      <c r="M177" s="307"/>
      <c r="N177" s="307"/>
      <c r="O177" s="307"/>
      <c r="P177" s="364"/>
      <c r="Q177" s="119">
        <f t="shared" si="39"/>
        <v>0</v>
      </c>
      <c r="R177" s="209" t="str">
        <f t="shared" si="40"/>
        <v>ok</v>
      </c>
    </row>
    <row r="178" spans="1:18" ht="12.75">
      <c r="A178" s="215"/>
      <c r="B178" s="229"/>
      <c r="C178" s="229"/>
      <c r="D178" s="231" t="s">
        <v>435</v>
      </c>
      <c r="E178" s="367"/>
      <c r="F178" s="364"/>
      <c r="G178" s="366"/>
      <c r="H178" s="364"/>
      <c r="I178" s="77">
        <f t="shared" si="36"/>
        <v>0</v>
      </c>
      <c r="J178" s="337"/>
      <c r="K178" s="220"/>
      <c r="L178" s="307"/>
      <c r="M178" s="307"/>
      <c r="N178" s="307"/>
      <c r="O178" s="307"/>
      <c r="P178" s="364"/>
      <c r="Q178" s="119">
        <f t="shared" si="39"/>
        <v>0</v>
      </c>
      <c r="R178" s="209" t="str">
        <f t="shared" si="40"/>
        <v>ok</v>
      </c>
    </row>
    <row r="179" spans="1:18" ht="12.75">
      <c r="A179" s="215"/>
      <c r="B179" s="229"/>
      <c r="C179" s="229"/>
      <c r="D179" s="230" t="s">
        <v>436</v>
      </c>
      <c r="E179" s="367"/>
      <c r="F179" s="364"/>
      <c r="G179" s="366"/>
      <c r="H179" s="364"/>
      <c r="I179" s="77">
        <f>F179*H179</f>
        <v>0</v>
      </c>
      <c r="J179" s="337"/>
      <c r="K179" s="220"/>
      <c r="L179" s="307"/>
      <c r="M179" s="307"/>
      <c r="N179" s="307"/>
      <c r="O179" s="307"/>
      <c r="P179" s="364"/>
      <c r="Q179" s="119">
        <f t="shared" si="39"/>
        <v>0</v>
      </c>
      <c r="R179" s="209" t="str">
        <f t="shared" si="40"/>
        <v>ok</v>
      </c>
    </row>
    <row r="180" spans="1:18" ht="12.75">
      <c r="A180" s="215"/>
      <c r="B180" s="229"/>
      <c r="C180" s="229"/>
      <c r="D180" s="230" t="s">
        <v>437</v>
      </c>
      <c r="E180" s="367"/>
      <c r="F180" s="364"/>
      <c r="G180" s="366"/>
      <c r="H180" s="364"/>
      <c r="I180" s="77">
        <f>F180*H180</f>
        <v>0</v>
      </c>
      <c r="J180" s="337"/>
      <c r="K180" s="220"/>
      <c r="L180" s="307"/>
      <c r="M180" s="307"/>
      <c r="N180" s="307"/>
      <c r="O180" s="307"/>
      <c r="P180" s="364"/>
      <c r="Q180" s="119">
        <f t="shared" si="39"/>
        <v>0</v>
      </c>
      <c r="R180" s="209" t="str">
        <f t="shared" si="40"/>
        <v>ok</v>
      </c>
    </row>
    <row r="181" spans="1:18" ht="12.75">
      <c r="A181" s="215"/>
      <c r="B181" s="229"/>
      <c r="C181" s="229"/>
      <c r="D181" s="230" t="s">
        <v>376</v>
      </c>
      <c r="E181" s="367"/>
      <c r="F181" s="364"/>
      <c r="G181" s="366"/>
      <c r="H181" s="364"/>
      <c r="I181" s="77">
        <f>F181*H181</f>
        <v>0</v>
      </c>
      <c r="J181" s="337"/>
      <c r="K181" s="220"/>
      <c r="L181" s="307"/>
      <c r="M181" s="307"/>
      <c r="N181" s="307"/>
      <c r="O181" s="307"/>
      <c r="P181" s="364"/>
      <c r="Q181" s="119">
        <f t="shared" si="39"/>
        <v>0</v>
      </c>
      <c r="R181" s="209" t="str">
        <f t="shared" si="40"/>
        <v>ok</v>
      </c>
    </row>
    <row r="182" spans="1:18" ht="12.75">
      <c r="A182" s="215"/>
      <c r="B182" s="229" t="s">
        <v>250</v>
      </c>
      <c r="C182" s="229"/>
      <c r="D182" s="230" t="s">
        <v>136</v>
      </c>
      <c r="E182" s="367"/>
      <c r="F182" s="364"/>
      <c r="G182" s="366"/>
      <c r="H182" s="364"/>
      <c r="I182" s="77">
        <f t="shared" si="36"/>
        <v>0</v>
      </c>
      <c r="J182" s="337"/>
      <c r="K182" s="220"/>
      <c r="L182" s="307"/>
      <c r="M182" s="307"/>
      <c r="N182" s="307"/>
      <c r="O182" s="307"/>
      <c r="P182" s="364"/>
      <c r="Q182" s="119">
        <f t="shared" si="37"/>
        <v>0</v>
      </c>
      <c r="R182" s="209" t="str">
        <f t="shared" si="38"/>
        <v>ok</v>
      </c>
    </row>
    <row r="183" spans="1:18" ht="12.75">
      <c r="A183" s="215"/>
      <c r="B183" s="229" t="s">
        <v>217</v>
      </c>
      <c r="C183" s="229"/>
      <c r="D183" s="230" t="s">
        <v>378</v>
      </c>
      <c r="E183" s="367"/>
      <c r="F183" s="364"/>
      <c r="G183" s="366"/>
      <c r="H183" s="364"/>
      <c r="I183" s="77">
        <f t="shared" si="36"/>
        <v>0</v>
      </c>
      <c r="J183" s="337"/>
      <c r="K183" s="220"/>
      <c r="L183" s="307"/>
      <c r="M183" s="307"/>
      <c r="N183" s="307"/>
      <c r="O183" s="307"/>
      <c r="P183" s="364"/>
      <c r="Q183" s="119">
        <f t="shared" si="37"/>
        <v>0</v>
      </c>
      <c r="R183" s="209" t="str">
        <f t="shared" si="38"/>
        <v>ok</v>
      </c>
    </row>
    <row r="184" spans="1:18" ht="12.75">
      <c r="A184" s="215"/>
      <c r="B184" s="229" t="s">
        <v>55</v>
      </c>
      <c r="C184" s="229"/>
      <c r="D184" s="231" t="s">
        <v>275</v>
      </c>
      <c r="E184" s="367"/>
      <c r="F184" s="364"/>
      <c r="G184" s="366"/>
      <c r="H184" s="364"/>
      <c r="I184" s="77">
        <f t="shared" si="36"/>
        <v>0</v>
      </c>
      <c r="J184" s="337"/>
      <c r="K184" s="220"/>
      <c r="L184" s="307"/>
      <c r="M184" s="307"/>
      <c r="N184" s="307"/>
      <c r="O184" s="307"/>
      <c r="P184" s="364"/>
      <c r="Q184" s="119">
        <f t="shared" si="37"/>
        <v>0</v>
      </c>
      <c r="R184" s="209" t="str">
        <f t="shared" si="38"/>
        <v>ok</v>
      </c>
    </row>
    <row r="185" spans="1:18" ht="12.75">
      <c r="A185" s="215"/>
      <c r="B185" s="229" t="s">
        <v>56</v>
      </c>
      <c r="C185" s="229"/>
      <c r="D185" s="231" t="s">
        <v>377</v>
      </c>
      <c r="E185" s="367"/>
      <c r="F185" s="364"/>
      <c r="G185" s="366"/>
      <c r="H185" s="364"/>
      <c r="I185" s="77">
        <f t="shared" si="36"/>
        <v>0</v>
      </c>
      <c r="J185" s="337"/>
      <c r="K185" s="220"/>
      <c r="L185" s="307"/>
      <c r="M185" s="307"/>
      <c r="N185" s="307"/>
      <c r="O185" s="307"/>
      <c r="P185" s="364"/>
      <c r="Q185" s="119">
        <f t="shared" si="37"/>
        <v>0</v>
      </c>
      <c r="R185" s="209" t="str">
        <f t="shared" si="38"/>
        <v>ok</v>
      </c>
    </row>
    <row r="186" spans="1:18" ht="12.75">
      <c r="A186" s="215"/>
      <c r="B186" s="229" t="s">
        <v>219</v>
      </c>
      <c r="C186" s="229"/>
      <c r="D186" s="231" t="s">
        <v>220</v>
      </c>
      <c r="E186" s="367"/>
      <c r="F186" s="364"/>
      <c r="G186" s="366"/>
      <c r="H186" s="364"/>
      <c r="I186" s="77">
        <f t="shared" si="36"/>
        <v>0</v>
      </c>
      <c r="J186" s="337"/>
      <c r="K186" s="220"/>
      <c r="L186" s="307"/>
      <c r="M186" s="307"/>
      <c r="N186" s="307"/>
      <c r="O186" s="307"/>
      <c r="P186" s="364"/>
      <c r="Q186" s="119">
        <f t="shared" si="37"/>
        <v>0</v>
      </c>
      <c r="R186" s="209" t="str">
        <f t="shared" si="38"/>
        <v>ok</v>
      </c>
    </row>
    <row r="187" spans="1:18" ht="12.75">
      <c r="A187" s="215"/>
      <c r="B187" s="229" t="s">
        <v>58</v>
      </c>
      <c r="C187" s="230" t="s">
        <v>59</v>
      </c>
      <c r="D187" s="231"/>
      <c r="E187" s="367"/>
      <c r="F187" s="364"/>
      <c r="G187" s="366"/>
      <c r="H187" s="364"/>
      <c r="I187" s="77">
        <f t="shared" si="36"/>
        <v>0</v>
      </c>
      <c r="J187" s="337"/>
      <c r="K187" s="220"/>
      <c r="L187" s="307"/>
      <c r="M187" s="307"/>
      <c r="N187" s="307"/>
      <c r="O187" s="307"/>
      <c r="P187" s="364"/>
      <c r="Q187" s="119">
        <f t="shared" si="37"/>
        <v>0</v>
      </c>
      <c r="R187" s="209" t="str">
        <f t="shared" si="38"/>
        <v>ok</v>
      </c>
    </row>
    <row r="188" spans="1:18" ht="12.75">
      <c r="A188" s="215"/>
      <c r="B188" s="229" t="s">
        <v>61</v>
      </c>
      <c r="C188" s="230" t="s">
        <v>60</v>
      </c>
      <c r="D188" s="231" t="s">
        <v>379</v>
      </c>
      <c r="E188" s="367"/>
      <c r="F188" s="364"/>
      <c r="G188" s="366"/>
      <c r="H188" s="364"/>
      <c r="I188" s="77">
        <f t="shared" si="36"/>
        <v>0</v>
      </c>
      <c r="J188" s="337"/>
      <c r="K188" s="220"/>
      <c r="L188" s="307"/>
      <c r="M188" s="307"/>
      <c r="N188" s="307"/>
      <c r="O188" s="307"/>
      <c r="P188" s="364"/>
      <c r="Q188" s="119">
        <f t="shared" si="37"/>
        <v>0</v>
      </c>
      <c r="R188" s="209" t="str">
        <f t="shared" si="38"/>
        <v>ok</v>
      </c>
    </row>
    <row r="189" spans="1:18" ht="12.75">
      <c r="A189" s="215"/>
      <c r="B189" s="230"/>
      <c r="C189" s="230" t="s">
        <v>65</v>
      </c>
      <c r="D189" s="231" t="s">
        <v>218</v>
      </c>
      <c r="E189" s="367"/>
      <c r="F189" s="364"/>
      <c r="G189" s="366"/>
      <c r="H189" s="364"/>
      <c r="I189" s="77">
        <f t="shared" si="36"/>
        <v>0</v>
      </c>
      <c r="J189" s="337"/>
      <c r="K189" s="220"/>
      <c r="L189" s="307"/>
      <c r="M189" s="307"/>
      <c r="N189" s="307"/>
      <c r="O189" s="307"/>
      <c r="P189" s="364"/>
      <c r="Q189" s="119">
        <f t="shared" si="37"/>
        <v>0</v>
      </c>
      <c r="R189" s="209" t="str">
        <f t="shared" si="38"/>
        <v>ok</v>
      </c>
    </row>
    <row r="190" spans="1:18" ht="12.75">
      <c r="A190" s="215"/>
      <c r="B190" s="229" t="s">
        <v>66</v>
      </c>
      <c r="C190" s="230" t="s">
        <v>67</v>
      </c>
      <c r="D190" s="230" t="s">
        <v>126</v>
      </c>
      <c r="E190" s="367"/>
      <c r="F190" s="364"/>
      <c r="G190" s="366"/>
      <c r="H190" s="364"/>
      <c r="I190" s="77">
        <f t="shared" si="36"/>
        <v>0</v>
      </c>
      <c r="J190" s="337"/>
      <c r="K190" s="220"/>
      <c r="L190" s="307"/>
      <c r="M190" s="307"/>
      <c r="N190" s="307"/>
      <c r="O190" s="307"/>
      <c r="P190" s="364"/>
      <c r="Q190" s="119">
        <f t="shared" si="37"/>
        <v>0</v>
      </c>
      <c r="R190" s="209" t="str">
        <f t="shared" si="38"/>
        <v>ok</v>
      </c>
    </row>
    <row r="191" spans="1:18" ht="12.75">
      <c r="A191" s="97"/>
      <c r="B191" s="100"/>
      <c r="C191" s="100"/>
      <c r="D191" s="100"/>
      <c r="E191" s="100"/>
      <c r="F191" s="77"/>
      <c r="G191" s="85"/>
      <c r="H191" s="77"/>
      <c r="I191" s="77"/>
      <c r="J191" s="333"/>
      <c r="K191" s="489"/>
      <c r="L191" s="233"/>
      <c r="M191" s="233"/>
      <c r="N191" s="233"/>
      <c r="O191" s="233"/>
      <c r="P191" s="233"/>
      <c r="Q191" s="233"/>
      <c r="R191" s="353"/>
    </row>
    <row r="192" spans="1:18" ht="12.75">
      <c r="A192" s="68"/>
      <c r="B192" s="79" t="s">
        <v>68</v>
      </c>
      <c r="C192" s="79"/>
      <c r="D192" s="80" t="s">
        <v>156</v>
      </c>
      <c r="E192" s="80"/>
      <c r="F192" s="70"/>
      <c r="G192" s="71"/>
      <c r="H192" s="77"/>
      <c r="I192" s="83">
        <f>SUM(I174:I190)</f>
        <v>0</v>
      </c>
      <c r="J192" s="333"/>
      <c r="K192" s="110"/>
      <c r="L192" s="83">
        <f>SUM(L174:L190)</f>
        <v>0</v>
      </c>
      <c r="M192" s="83">
        <f>SUM(M174:M190)</f>
        <v>0</v>
      </c>
      <c r="N192" s="83">
        <f>SUM(N174:N190)</f>
        <v>0</v>
      </c>
      <c r="O192" s="83">
        <f>SUM(O174:O190)</f>
        <v>0</v>
      </c>
      <c r="P192" s="83">
        <f>SUM(P174:P190)</f>
        <v>0</v>
      </c>
      <c r="Q192" s="31">
        <f>SUM(L192:P192)</f>
        <v>0</v>
      </c>
      <c r="R192" s="208" t="str">
        <f>IF(Q192-I192=0,"ok","error")</f>
        <v>ok</v>
      </c>
    </row>
    <row r="193" spans="1:18" s="90" customFormat="1" ht="12.75">
      <c r="A193" s="87"/>
      <c r="B193" s="30"/>
      <c r="C193" s="30"/>
      <c r="D193" s="84" t="s">
        <v>116</v>
      </c>
      <c r="E193" s="101"/>
      <c r="F193" s="88"/>
      <c r="G193" s="89"/>
      <c r="H193" s="88"/>
      <c r="I193" s="88"/>
      <c r="J193" s="337"/>
      <c r="K193" s="113"/>
      <c r="L193" s="234"/>
      <c r="M193" s="234"/>
      <c r="N193" s="234"/>
      <c r="O193" s="234"/>
      <c r="P193" s="234"/>
      <c r="Q193" s="234"/>
      <c r="R193" s="210"/>
    </row>
    <row r="194" spans="1:18" ht="12.75">
      <c r="A194" s="383">
        <v>13</v>
      </c>
      <c r="B194" s="59" t="s">
        <v>6</v>
      </c>
      <c r="C194" s="59"/>
      <c r="D194" s="60" t="s">
        <v>139</v>
      </c>
      <c r="E194" s="112"/>
      <c r="F194" s="61" t="s">
        <v>152</v>
      </c>
      <c r="G194" s="62" t="s">
        <v>151</v>
      </c>
      <c r="H194" s="64" t="s">
        <v>153</v>
      </c>
      <c r="I194" s="64" t="s">
        <v>154</v>
      </c>
      <c r="J194" s="65" t="s">
        <v>20</v>
      </c>
      <c r="K194" s="110"/>
      <c r="L194" s="64" t="str">
        <f aca="true" t="shared" si="41" ref="L194:R194">L7</f>
        <v>Arendus</v>
      </c>
      <c r="M194" s="498" t="str">
        <f t="shared" si="41"/>
        <v>daatum</v>
      </c>
      <c r="N194" s="498" t="str">
        <f t="shared" si="41"/>
        <v>daatum</v>
      </c>
      <c r="O194" s="498" t="str">
        <f t="shared" si="41"/>
        <v>daatum</v>
      </c>
      <c r="P194" s="498" t="str">
        <f t="shared" si="41"/>
        <v>daatum</v>
      </c>
      <c r="Q194" s="64" t="str">
        <f t="shared" si="41"/>
        <v>kokku €</v>
      </c>
      <c r="R194" s="64" t="str">
        <f t="shared" si="41"/>
        <v>kontroll</v>
      </c>
    </row>
    <row r="195" spans="1:18" ht="12.75">
      <c r="A195" s="97"/>
      <c r="B195" s="76"/>
      <c r="C195" s="76"/>
      <c r="D195" s="76"/>
      <c r="E195" s="76"/>
      <c r="F195" s="77"/>
      <c r="G195" s="85"/>
      <c r="H195" s="77"/>
      <c r="I195" s="77"/>
      <c r="J195" s="333"/>
      <c r="K195" s="489"/>
      <c r="L195" s="233"/>
      <c r="M195" s="233"/>
      <c r="N195" s="233"/>
      <c r="O195" s="233"/>
      <c r="P195" s="233"/>
      <c r="Q195" s="233"/>
      <c r="R195" s="353"/>
    </row>
    <row r="196" spans="1:18" ht="12.75">
      <c r="A196" s="215"/>
      <c r="B196" s="219" t="s">
        <v>69</v>
      </c>
      <c r="C196" s="216" t="s">
        <v>70</v>
      </c>
      <c r="D196" s="216" t="s">
        <v>382</v>
      </c>
      <c r="E196" s="365"/>
      <c r="F196" s="364"/>
      <c r="G196" s="366"/>
      <c r="H196" s="364"/>
      <c r="I196" s="77">
        <f aca="true" t="shared" si="42" ref="I196:I206">F196*H196</f>
        <v>0</v>
      </c>
      <c r="J196" s="369" t="s">
        <v>16</v>
      </c>
      <c r="K196" s="220"/>
      <c r="L196" s="307"/>
      <c r="M196" s="307"/>
      <c r="N196" s="307"/>
      <c r="O196" s="364"/>
      <c r="P196" s="307"/>
      <c r="Q196" s="119">
        <f>SUM(L196:P196)</f>
        <v>0</v>
      </c>
      <c r="R196" s="209" t="str">
        <f>IF(Q196-I196=0,"ok","error")</f>
        <v>ok</v>
      </c>
    </row>
    <row r="197" spans="1:18" ht="12.75">
      <c r="A197" s="215"/>
      <c r="B197" s="219"/>
      <c r="C197" s="216"/>
      <c r="D197" s="216" t="s">
        <v>383</v>
      </c>
      <c r="E197" s="365"/>
      <c r="F197" s="364"/>
      <c r="G197" s="366"/>
      <c r="H197" s="364"/>
      <c r="I197" s="77">
        <f t="shared" si="42"/>
        <v>0</v>
      </c>
      <c r="J197" s="337"/>
      <c r="K197" s="220"/>
      <c r="L197" s="307"/>
      <c r="M197" s="307"/>
      <c r="N197" s="307"/>
      <c r="O197" s="364"/>
      <c r="P197" s="307"/>
      <c r="Q197" s="119">
        <f aca="true" t="shared" si="43" ref="Q197:Q203">SUM(L197:P197)</f>
        <v>0</v>
      </c>
      <c r="R197" s="209" t="str">
        <f aca="true" t="shared" si="44" ref="R197:R203">IF(Q197-I197=0,"ok","error")</f>
        <v>ok</v>
      </c>
    </row>
    <row r="198" spans="1:18" ht="12.75">
      <c r="A198" s="215"/>
      <c r="B198" s="219" t="s">
        <v>251</v>
      </c>
      <c r="C198" s="216"/>
      <c r="D198" s="216" t="s">
        <v>137</v>
      </c>
      <c r="E198" s="365"/>
      <c r="F198" s="364"/>
      <c r="G198" s="366"/>
      <c r="H198" s="364"/>
      <c r="I198" s="77">
        <f t="shared" si="42"/>
        <v>0</v>
      </c>
      <c r="J198" s="369"/>
      <c r="K198" s="220"/>
      <c r="L198" s="307"/>
      <c r="M198" s="307"/>
      <c r="N198" s="307"/>
      <c r="O198" s="364"/>
      <c r="P198" s="307"/>
      <c r="Q198" s="119">
        <f t="shared" si="43"/>
        <v>0</v>
      </c>
      <c r="R198" s="209" t="str">
        <f t="shared" si="44"/>
        <v>ok</v>
      </c>
    </row>
    <row r="199" spans="1:18" ht="12.75">
      <c r="A199" s="215"/>
      <c r="B199" s="219" t="s">
        <v>71</v>
      </c>
      <c r="C199" s="216"/>
      <c r="D199" s="216" t="s">
        <v>138</v>
      </c>
      <c r="E199" s="365"/>
      <c r="F199" s="364"/>
      <c r="G199" s="366"/>
      <c r="H199" s="364"/>
      <c r="I199" s="77">
        <f t="shared" si="42"/>
        <v>0</v>
      </c>
      <c r="J199" s="337"/>
      <c r="K199" s="220"/>
      <c r="L199" s="307"/>
      <c r="M199" s="307"/>
      <c r="N199" s="307"/>
      <c r="O199" s="364"/>
      <c r="P199" s="307"/>
      <c r="Q199" s="119">
        <f t="shared" si="43"/>
        <v>0</v>
      </c>
      <c r="R199" s="209" t="str">
        <f t="shared" si="44"/>
        <v>ok</v>
      </c>
    </row>
    <row r="200" spans="1:18" ht="12.75">
      <c r="A200" s="215"/>
      <c r="B200" s="219" t="s">
        <v>13</v>
      </c>
      <c r="C200" s="216"/>
      <c r="D200" s="216" t="s">
        <v>380</v>
      </c>
      <c r="E200" s="365"/>
      <c r="F200" s="364"/>
      <c r="G200" s="366"/>
      <c r="H200" s="364"/>
      <c r="I200" s="77">
        <f t="shared" si="42"/>
        <v>0</v>
      </c>
      <c r="J200" s="337"/>
      <c r="K200" s="220"/>
      <c r="L200" s="307"/>
      <c r="M200" s="307"/>
      <c r="N200" s="307"/>
      <c r="O200" s="364"/>
      <c r="P200" s="307"/>
      <c r="Q200" s="119">
        <f t="shared" si="43"/>
        <v>0</v>
      </c>
      <c r="R200" s="209" t="str">
        <f t="shared" si="44"/>
        <v>ok</v>
      </c>
    </row>
    <row r="201" spans="1:18" ht="12.75">
      <c r="A201" s="215"/>
      <c r="B201" s="219" t="s">
        <v>72</v>
      </c>
      <c r="C201" s="216"/>
      <c r="D201" s="216" t="s">
        <v>252</v>
      </c>
      <c r="E201" s="365"/>
      <c r="F201" s="364"/>
      <c r="G201" s="366"/>
      <c r="H201" s="364"/>
      <c r="I201" s="77">
        <f t="shared" si="42"/>
        <v>0</v>
      </c>
      <c r="J201" s="337"/>
      <c r="K201" s="220"/>
      <c r="L201" s="307"/>
      <c r="M201" s="307"/>
      <c r="N201" s="307"/>
      <c r="O201" s="364"/>
      <c r="P201" s="307"/>
      <c r="Q201" s="119">
        <f t="shared" si="43"/>
        <v>0</v>
      </c>
      <c r="R201" s="209" t="str">
        <f t="shared" si="44"/>
        <v>ok</v>
      </c>
    </row>
    <row r="202" spans="1:18" ht="12.75">
      <c r="A202" s="215"/>
      <c r="B202" s="219" t="s">
        <v>74</v>
      </c>
      <c r="C202" s="216" t="s">
        <v>75</v>
      </c>
      <c r="D202" s="216"/>
      <c r="E202" s="365"/>
      <c r="F202" s="364"/>
      <c r="G202" s="366"/>
      <c r="H202" s="364"/>
      <c r="I202" s="77">
        <f t="shared" si="42"/>
        <v>0</v>
      </c>
      <c r="J202" s="337"/>
      <c r="K202" s="220"/>
      <c r="L202" s="307"/>
      <c r="M202" s="307"/>
      <c r="N202" s="307"/>
      <c r="O202" s="364"/>
      <c r="P202" s="307"/>
      <c r="Q202" s="119">
        <f t="shared" si="43"/>
        <v>0</v>
      </c>
      <c r="R202" s="209" t="str">
        <f t="shared" si="44"/>
        <v>ok</v>
      </c>
    </row>
    <row r="203" spans="1:18" ht="12.75">
      <c r="A203" s="215"/>
      <c r="B203" s="219"/>
      <c r="C203" s="216"/>
      <c r="D203" s="224" t="s">
        <v>381</v>
      </c>
      <c r="E203" s="365"/>
      <c r="F203" s="364"/>
      <c r="G203" s="366"/>
      <c r="H203" s="364"/>
      <c r="I203" s="77">
        <f>F203*H203</f>
        <v>0</v>
      </c>
      <c r="J203" s="337"/>
      <c r="K203" s="220"/>
      <c r="L203" s="307"/>
      <c r="M203" s="307"/>
      <c r="N203" s="307"/>
      <c r="O203" s="364"/>
      <c r="P203" s="307"/>
      <c r="Q203" s="119">
        <f t="shared" si="43"/>
        <v>0</v>
      </c>
      <c r="R203" s="209" t="str">
        <f t="shared" si="44"/>
        <v>ok</v>
      </c>
    </row>
    <row r="204" spans="1:18" ht="12.75">
      <c r="A204" s="215"/>
      <c r="B204" s="219"/>
      <c r="C204" s="216"/>
      <c r="D204" s="224" t="s">
        <v>384</v>
      </c>
      <c r="E204" s="365"/>
      <c r="F204" s="364"/>
      <c r="G204" s="366"/>
      <c r="H204" s="364"/>
      <c r="I204" s="77">
        <f>F204*H204</f>
        <v>0</v>
      </c>
      <c r="J204" s="369"/>
      <c r="K204" s="220"/>
      <c r="L204" s="307"/>
      <c r="M204" s="307"/>
      <c r="N204" s="307"/>
      <c r="O204" s="364"/>
      <c r="P204" s="307"/>
      <c r="Q204" s="119">
        <f>SUM(L204:P204)</f>
        <v>0</v>
      </c>
      <c r="R204" s="209" t="str">
        <f>IF(Q204-I204=0,"ok","error")</f>
        <v>ok</v>
      </c>
    </row>
    <row r="205" spans="1:18" ht="12.75">
      <c r="A205" s="215"/>
      <c r="B205" s="219" t="s">
        <v>76</v>
      </c>
      <c r="C205" s="216"/>
      <c r="D205" s="224" t="s">
        <v>385</v>
      </c>
      <c r="E205" s="365"/>
      <c r="F205" s="364"/>
      <c r="G205" s="366"/>
      <c r="H205" s="364"/>
      <c r="I205" s="77">
        <f t="shared" si="42"/>
        <v>0</v>
      </c>
      <c r="J205" s="337"/>
      <c r="K205" s="220"/>
      <c r="L205" s="307"/>
      <c r="M205" s="307"/>
      <c r="N205" s="307"/>
      <c r="O205" s="364"/>
      <c r="P205" s="307"/>
      <c r="Q205" s="119">
        <f>SUM(L205:P205)</f>
        <v>0</v>
      </c>
      <c r="R205" s="209" t="str">
        <f>IF(Q205-I205=0,"ok","error")</f>
        <v>ok</v>
      </c>
    </row>
    <row r="206" spans="1:18" ht="12.75">
      <c r="A206" s="215"/>
      <c r="B206" s="219" t="s">
        <v>17</v>
      </c>
      <c r="C206" s="216" t="s">
        <v>77</v>
      </c>
      <c r="D206" s="216" t="s">
        <v>114</v>
      </c>
      <c r="E206" s="365"/>
      <c r="F206" s="364"/>
      <c r="G206" s="366"/>
      <c r="H206" s="364"/>
      <c r="I206" s="77">
        <f t="shared" si="42"/>
        <v>0</v>
      </c>
      <c r="J206" s="337"/>
      <c r="K206" s="220"/>
      <c r="L206" s="307"/>
      <c r="M206" s="307"/>
      <c r="N206" s="307"/>
      <c r="O206" s="364"/>
      <c r="P206" s="307"/>
      <c r="Q206" s="119">
        <f>SUM(L206:P206)</f>
        <v>0</v>
      </c>
      <c r="R206" s="209" t="str">
        <f>IF(Q206-I206=0,"ok","error")</f>
        <v>ok</v>
      </c>
    </row>
    <row r="207" spans="1:18" ht="12.75">
      <c r="A207" s="97"/>
      <c r="B207" s="76"/>
      <c r="C207" s="76"/>
      <c r="D207" s="76"/>
      <c r="E207" s="76"/>
      <c r="F207" s="77"/>
      <c r="G207" s="85"/>
      <c r="H207" s="77"/>
      <c r="I207" s="77"/>
      <c r="J207" s="333"/>
      <c r="K207" s="489"/>
      <c r="L207" s="233"/>
      <c r="M207" s="233"/>
      <c r="N207" s="233"/>
      <c r="O207" s="233"/>
      <c r="P207" s="233"/>
      <c r="Q207" s="233"/>
      <c r="R207" s="353"/>
    </row>
    <row r="208" spans="1:18" ht="12.75">
      <c r="A208" s="68"/>
      <c r="B208" s="92" t="s">
        <v>78</v>
      </c>
      <c r="C208" s="92"/>
      <c r="D208" s="93" t="s">
        <v>140</v>
      </c>
      <c r="E208" s="93"/>
      <c r="F208" s="70"/>
      <c r="G208" s="71"/>
      <c r="H208" s="70"/>
      <c r="I208" s="91">
        <f>SUM(I196:I206)</f>
        <v>0</v>
      </c>
      <c r="J208" s="333"/>
      <c r="K208" s="110"/>
      <c r="L208" s="91">
        <f>SUM(L196:L206)</f>
        <v>0</v>
      </c>
      <c r="M208" s="91">
        <f>SUM(M196:M206)</f>
        <v>0</v>
      </c>
      <c r="N208" s="91">
        <f>SUM(N196:N206)</f>
        <v>0</v>
      </c>
      <c r="O208" s="91">
        <f>SUM(O196:O206)</f>
        <v>0</v>
      </c>
      <c r="P208" s="91">
        <f>SUM(P196:P206)</f>
        <v>0</v>
      </c>
      <c r="Q208" s="31">
        <f>SUM(L208:P208)</f>
        <v>0</v>
      </c>
      <c r="R208" s="208" t="str">
        <f>IF(Q208-I208=0,"ok","error")</f>
        <v>ok</v>
      </c>
    </row>
    <row r="209" spans="1:18" ht="12.75">
      <c r="A209" s="68"/>
      <c r="B209" s="69"/>
      <c r="C209" s="69"/>
      <c r="D209" s="84" t="s">
        <v>116</v>
      </c>
      <c r="E209" s="76"/>
      <c r="F209" s="70"/>
      <c r="G209" s="71"/>
      <c r="H209" s="70"/>
      <c r="I209" s="77"/>
      <c r="J209" s="333"/>
      <c r="K209" s="110"/>
      <c r="L209" s="119"/>
      <c r="M209" s="119"/>
      <c r="N209" s="119"/>
      <c r="O209" s="119"/>
      <c r="P209" s="119"/>
      <c r="Q209" s="119"/>
      <c r="R209" s="207"/>
    </row>
    <row r="210" spans="1:18" ht="12.75">
      <c r="A210" s="383">
        <v>14</v>
      </c>
      <c r="B210" s="59" t="s">
        <v>7</v>
      </c>
      <c r="C210" s="59"/>
      <c r="D210" s="60" t="s">
        <v>266</v>
      </c>
      <c r="E210" s="112"/>
      <c r="F210" s="61" t="s">
        <v>152</v>
      </c>
      <c r="G210" s="62" t="s">
        <v>151</v>
      </c>
      <c r="H210" s="64" t="s">
        <v>153</v>
      </c>
      <c r="I210" s="64" t="s">
        <v>154</v>
      </c>
      <c r="J210" s="65" t="s">
        <v>20</v>
      </c>
      <c r="K210" s="110"/>
      <c r="L210" s="64" t="str">
        <f aca="true" t="shared" si="45" ref="L210:R210">L7</f>
        <v>Arendus</v>
      </c>
      <c r="M210" s="498" t="str">
        <f t="shared" si="45"/>
        <v>daatum</v>
      </c>
      <c r="N210" s="498" t="str">
        <f t="shared" si="45"/>
        <v>daatum</v>
      </c>
      <c r="O210" s="498" t="str">
        <f t="shared" si="45"/>
        <v>daatum</v>
      </c>
      <c r="P210" s="498" t="str">
        <f t="shared" si="45"/>
        <v>daatum</v>
      </c>
      <c r="Q210" s="64" t="str">
        <f t="shared" si="45"/>
        <v>kokku €</v>
      </c>
      <c r="R210" s="64" t="str">
        <f t="shared" si="45"/>
        <v>kontroll</v>
      </c>
    </row>
    <row r="211" spans="1:18" ht="12.75">
      <c r="A211" s="97"/>
      <c r="B211" s="76"/>
      <c r="C211" s="76"/>
      <c r="D211" s="76"/>
      <c r="E211" s="76"/>
      <c r="F211" s="77"/>
      <c r="G211" s="85"/>
      <c r="H211" s="77"/>
      <c r="I211" s="77"/>
      <c r="J211" s="333"/>
      <c r="K211" s="489"/>
      <c r="L211" s="233"/>
      <c r="M211" s="233"/>
      <c r="N211" s="233"/>
      <c r="O211" s="233"/>
      <c r="P211" s="233"/>
      <c r="Q211" s="233"/>
      <c r="R211" s="353"/>
    </row>
    <row r="212" spans="1:18" ht="12.75">
      <c r="A212" s="215"/>
      <c r="B212" s="219" t="s">
        <v>7</v>
      </c>
      <c r="C212" s="219"/>
      <c r="D212" s="216" t="s">
        <v>230</v>
      </c>
      <c r="E212" s="365"/>
      <c r="F212" s="364"/>
      <c r="G212" s="366"/>
      <c r="H212" s="364"/>
      <c r="I212" s="77">
        <f>F212*H212</f>
        <v>0</v>
      </c>
      <c r="J212" s="369"/>
      <c r="K212" s="220"/>
      <c r="L212" s="307"/>
      <c r="M212" s="307"/>
      <c r="N212" s="307"/>
      <c r="O212" s="307"/>
      <c r="P212" s="364"/>
      <c r="Q212" s="119">
        <f>SUM(L212:P212)</f>
        <v>0</v>
      </c>
      <c r="R212" s="209" t="str">
        <f>IF(Q212-I212=0,"ok","error")</f>
        <v>ok</v>
      </c>
    </row>
    <row r="213" spans="1:18" ht="12.75">
      <c r="A213" s="215"/>
      <c r="B213" s="219" t="s">
        <v>253</v>
      </c>
      <c r="C213" s="219"/>
      <c r="D213" s="216" t="s">
        <v>229</v>
      </c>
      <c r="E213" s="365"/>
      <c r="F213" s="364"/>
      <c r="G213" s="366"/>
      <c r="H213" s="364"/>
      <c r="I213" s="77">
        <f>F213*H213</f>
        <v>0</v>
      </c>
      <c r="J213" s="369"/>
      <c r="K213" s="220"/>
      <c r="L213" s="307"/>
      <c r="M213" s="307"/>
      <c r="N213" s="307"/>
      <c r="O213" s="307"/>
      <c r="P213" s="364"/>
      <c r="Q213" s="119">
        <f>SUM(L213:P213)</f>
        <v>0</v>
      </c>
      <c r="R213" s="209" t="str">
        <f>IF(Q213-I213=0,"ok","error")</f>
        <v>ok</v>
      </c>
    </row>
    <row r="214" spans="1:18" ht="12.75">
      <c r="A214" s="215"/>
      <c r="B214" s="219" t="s">
        <v>25</v>
      </c>
      <c r="C214" s="219"/>
      <c r="D214" s="216"/>
      <c r="E214" s="365"/>
      <c r="F214" s="364"/>
      <c r="G214" s="366"/>
      <c r="H214" s="364"/>
      <c r="I214" s="77">
        <f>F214*H214</f>
        <v>0</v>
      </c>
      <c r="J214" s="369"/>
      <c r="K214" s="220"/>
      <c r="L214" s="307"/>
      <c r="M214" s="307"/>
      <c r="N214" s="307"/>
      <c r="O214" s="307"/>
      <c r="P214" s="364"/>
      <c r="Q214" s="119">
        <f>SUM(L214:P214)</f>
        <v>0</v>
      </c>
      <c r="R214" s="209" t="str">
        <f>IF(Q214-I214=0,"ok","error")</f>
        <v>ok</v>
      </c>
    </row>
    <row r="215" spans="1:18" ht="12.75">
      <c r="A215" s="215"/>
      <c r="B215" s="221" t="s">
        <v>17</v>
      </c>
      <c r="C215" s="221"/>
      <c r="D215" s="216" t="s">
        <v>114</v>
      </c>
      <c r="E215" s="365"/>
      <c r="F215" s="364"/>
      <c r="G215" s="366"/>
      <c r="H215" s="364"/>
      <c r="I215" s="77">
        <f>F215*H215</f>
        <v>0</v>
      </c>
      <c r="J215" s="369"/>
      <c r="K215" s="220"/>
      <c r="L215" s="307"/>
      <c r="M215" s="307"/>
      <c r="N215" s="307"/>
      <c r="O215" s="307"/>
      <c r="P215" s="364"/>
      <c r="Q215" s="119">
        <f>SUM(L215:P215)</f>
        <v>0</v>
      </c>
      <c r="R215" s="209" t="str">
        <f>IF(Q215-I215=0,"ok","error")</f>
        <v>ok</v>
      </c>
    </row>
    <row r="216" spans="1:18" ht="12.75">
      <c r="A216" s="97"/>
      <c r="B216" s="76"/>
      <c r="C216" s="76"/>
      <c r="D216" s="76"/>
      <c r="E216" s="76"/>
      <c r="F216" s="77"/>
      <c r="G216" s="85"/>
      <c r="H216" s="77"/>
      <c r="I216" s="77"/>
      <c r="J216" s="333"/>
      <c r="K216" s="489"/>
      <c r="L216" s="233"/>
      <c r="M216" s="233"/>
      <c r="N216" s="233"/>
      <c r="O216" s="233"/>
      <c r="P216" s="233"/>
      <c r="Q216" s="233"/>
      <c r="R216" s="353"/>
    </row>
    <row r="217" spans="1:18" ht="12.75">
      <c r="A217" s="68"/>
      <c r="B217" s="79" t="s">
        <v>79</v>
      </c>
      <c r="C217" s="79"/>
      <c r="D217" s="80" t="s">
        <v>386</v>
      </c>
      <c r="E217" s="80"/>
      <c r="F217" s="70"/>
      <c r="G217" s="71"/>
      <c r="H217" s="77"/>
      <c r="I217" s="83">
        <f>SUM(I212:I216)</f>
        <v>0</v>
      </c>
      <c r="J217" s="114"/>
      <c r="K217" s="110"/>
      <c r="L217" s="83">
        <f>SUM(L212:L216)</f>
        <v>0</v>
      </c>
      <c r="M217" s="83">
        <f>SUM(M212:M216)</f>
        <v>0</v>
      </c>
      <c r="N217" s="83">
        <f>SUM(N212:N216)</f>
        <v>0</v>
      </c>
      <c r="O217" s="83">
        <f>SUM(O212:O216)</f>
        <v>0</v>
      </c>
      <c r="P217" s="83">
        <f>SUM(P212:P216)</f>
        <v>0</v>
      </c>
      <c r="Q217" s="31">
        <f>SUM(L217:P217)</f>
        <v>0</v>
      </c>
      <c r="R217" s="208" t="str">
        <f>IF(Q217-I217=0,"ok","error")</f>
        <v>ok</v>
      </c>
    </row>
    <row r="218" spans="1:18" ht="12.75">
      <c r="A218" s="68"/>
      <c r="B218" s="69"/>
      <c r="C218" s="69"/>
      <c r="D218" s="84" t="s">
        <v>116</v>
      </c>
      <c r="E218" s="69"/>
      <c r="F218" s="70"/>
      <c r="G218" s="71"/>
      <c r="H218" s="70"/>
      <c r="I218" s="70"/>
      <c r="J218" s="114"/>
      <c r="K218" s="110"/>
      <c r="L218" s="119"/>
      <c r="M218" s="119"/>
      <c r="N218" s="119"/>
      <c r="O218" s="119"/>
      <c r="P218" s="119"/>
      <c r="Q218" s="119"/>
      <c r="R218" s="207"/>
    </row>
    <row r="219" spans="1:18" ht="12.75">
      <c r="A219" s="383">
        <v>15</v>
      </c>
      <c r="B219" s="59" t="s">
        <v>80</v>
      </c>
      <c r="C219" s="59"/>
      <c r="D219" s="60" t="s">
        <v>192</v>
      </c>
      <c r="E219" s="112"/>
      <c r="F219" s="61" t="s">
        <v>152</v>
      </c>
      <c r="G219" s="62" t="s">
        <v>151</v>
      </c>
      <c r="H219" s="64" t="s">
        <v>153</v>
      </c>
      <c r="I219" s="64" t="s">
        <v>154</v>
      </c>
      <c r="J219" s="65" t="s">
        <v>20</v>
      </c>
      <c r="K219" s="110"/>
      <c r="L219" s="64" t="str">
        <f aca="true" t="shared" si="46" ref="L219:R219">L7</f>
        <v>Arendus</v>
      </c>
      <c r="M219" s="498" t="str">
        <f t="shared" si="46"/>
        <v>daatum</v>
      </c>
      <c r="N219" s="498" t="str">
        <f t="shared" si="46"/>
        <v>daatum</v>
      </c>
      <c r="O219" s="498" t="str">
        <f t="shared" si="46"/>
        <v>daatum</v>
      </c>
      <c r="P219" s="498" t="str">
        <f t="shared" si="46"/>
        <v>daatum</v>
      </c>
      <c r="Q219" s="64" t="str">
        <f t="shared" si="46"/>
        <v>kokku €</v>
      </c>
      <c r="R219" s="64" t="str">
        <f t="shared" si="46"/>
        <v>kontroll</v>
      </c>
    </row>
    <row r="220" spans="1:18" ht="12.75">
      <c r="A220" s="97"/>
      <c r="B220" s="76"/>
      <c r="C220" s="76"/>
      <c r="D220" s="76"/>
      <c r="E220" s="76"/>
      <c r="F220" s="77"/>
      <c r="G220" s="85"/>
      <c r="H220" s="77"/>
      <c r="I220" s="77"/>
      <c r="J220" s="333"/>
      <c r="K220" s="489"/>
      <c r="L220" s="233"/>
      <c r="M220" s="233"/>
      <c r="N220" s="233"/>
      <c r="O220" s="233"/>
      <c r="P220" s="233"/>
      <c r="Q220" s="233"/>
      <c r="R220" s="353"/>
    </row>
    <row r="221" spans="1:18" ht="12.75">
      <c r="A221" s="215"/>
      <c r="B221" s="219" t="s">
        <v>254</v>
      </c>
      <c r="C221" s="219"/>
      <c r="D221" s="216" t="s">
        <v>142</v>
      </c>
      <c r="E221" s="365"/>
      <c r="F221" s="364"/>
      <c r="G221" s="366"/>
      <c r="H221" s="364"/>
      <c r="I221" s="77">
        <f>F221*H221</f>
        <v>0</v>
      </c>
      <c r="J221" s="369"/>
      <c r="K221" s="220"/>
      <c r="L221" s="307"/>
      <c r="M221" s="364"/>
      <c r="N221" s="307"/>
      <c r="O221" s="307"/>
      <c r="P221" s="307"/>
      <c r="Q221" s="119">
        <f>SUM(L221:P221)</f>
        <v>0</v>
      </c>
      <c r="R221" s="209" t="str">
        <f>IF(Q221-I221=0,"ok","error")</f>
        <v>ok</v>
      </c>
    </row>
    <row r="222" spans="1:18" ht="12.75">
      <c r="A222" s="215"/>
      <c r="B222" s="219" t="s">
        <v>81</v>
      </c>
      <c r="C222" s="219"/>
      <c r="D222" s="216" t="s">
        <v>387</v>
      </c>
      <c r="E222" s="365"/>
      <c r="F222" s="364"/>
      <c r="G222" s="366"/>
      <c r="H222" s="364"/>
      <c r="I222" s="77">
        <f>F222*H222</f>
        <v>0</v>
      </c>
      <c r="J222" s="337"/>
      <c r="K222" s="220"/>
      <c r="L222" s="307"/>
      <c r="M222" s="364"/>
      <c r="N222" s="307"/>
      <c r="O222" s="307"/>
      <c r="P222" s="307"/>
      <c r="Q222" s="119">
        <f>SUM(L222:P222)</f>
        <v>0</v>
      </c>
      <c r="R222" s="209" t="str">
        <f>IF(Q222-I222=0,"ok","error")</f>
        <v>ok</v>
      </c>
    </row>
    <row r="223" spans="1:18" ht="12.75">
      <c r="A223" s="215"/>
      <c r="B223" s="219" t="s">
        <v>17</v>
      </c>
      <c r="C223" s="219"/>
      <c r="D223" s="216" t="s">
        <v>114</v>
      </c>
      <c r="E223" s="365"/>
      <c r="F223" s="364"/>
      <c r="G223" s="366"/>
      <c r="H223" s="364"/>
      <c r="I223" s="77">
        <f>F223*H223</f>
        <v>0</v>
      </c>
      <c r="J223" s="369"/>
      <c r="K223" s="220"/>
      <c r="L223" s="307"/>
      <c r="M223" s="364"/>
      <c r="N223" s="307"/>
      <c r="O223" s="307"/>
      <c r="P223" s="307"/>
      <c r="Q223" s="119">
        <f>SUM(L223:P223)</f>
        <v>0</v>
      </c>
      <c r="R223" s="209" t="str">
        <f>IF(Q223-I223=0,"ok","error")</f>
        <v>ok</v>
      </c>
    </row>
    <row r="224" spans="1:18" ht="12.75">
      <c r="A224" s="97"/>
      <c r="B224" s="76"/>
      <c r="C224" s="76"/>
      <c r="D224" s="76"/>
      <c r="E224" s="76"/>
      <c r="F224" s="77"/>
      <c r="G224" s="85"/>
      <c r="H224" s="77"/>
      <c r="I224" s="77"/>
      <c r="J224" s="333"/>
      <c r="K224" s="489"/>
      <c r="L224" s="233"/>
      <c r="M224" s="233"/>
      <c r="N224" s="233"/>
      <c r="O224" s="233"/>
      <c r="P224" s="233"/>
      <c r="Q224" s="233"/>
      <c r="R224" s="353"/>
    </row>
    <row r="225" spans="1:18" ht="12.75">
      <c r="A225" s="68"/>
      <c r="B225" s="93" t="s">
        <v>82</v>
      </c>
      <c r="C225" s="93"/>
      <c r="D225" s="93" t="s">
        <v>226</v>
      </c>
      <c r="E225" s="93"/>
      <c r="F225" s="70"/>
      <c r="G225" s="71"/>
      <c r="H225" s="70"/>
      <c r="I225" s="91">
        <f>SUM(I221:I224)</f>
        <v>0</v>
      </c>
      <c r="J225" s="114"/>
      <c r="K225" s="110"/>
      <c r="L225" s="91">
        <f>SUM(L221:L224)</f>
        <v>0</v>
      </c>
      <c r="M225" s="91">
        <f>SUM(M221:M224)</f>
        <v>0</v>
      </c>
      <c r="N225" s="91">
        <f>SUM(N221:N224)</f>
        <v>0</v>
      </c>
      <c r="O225" s="91">
        <f>SUM(O221:O224)</f>
        <v>0</v>
      </c>
      <c r="P225" s="91">
        <f>SUM(P221:P224)</f>
        <v>0</v>
      </c>
      <c r="Q225" s="31">
        <f>SUM(L225:P225)</f>
        <v>0</v>
      </c>
      <c r="R225" s="208" t="str">
        <f>IF(Q225-I225=0,"ok","error")</f>
        <v>ok</v>
      </c>
    </row>
    <row r="226" spans="1:18" ht="12.75">
      <c r="A226" s="68"/>
      <c r="B226" s="69"/>
      <c r="C226" s="69"/>
      <c r="D226" s="84" t="s">
        <v>116</v>
      </c>
      <c r="E226" s="76"/>
      <c r="F226" s="70"/>
      <c r="G226" s="71"/>
      <c r="H226" s="70"/>
      <c r="I226" s="77"/>
      <c r="J226" s="114"/>
      <c r="K226" s="110"/>
      <c r="L226" s="119"/>
      <c r="M226" s="119"/>
      <c r="N226" s="119"/>
      <c r="O226" s="119"/>
      <c r="P226" s="119"/>
      <c r="Q226" s="119"/>
      <c r="R226" s="207"/>
    </row>
    <row r="227" spans="1:18" ht="12.75">
      <c r="A227" s="383">
        <v>16</v>
      </c>
      <c r="B227" s="59" t="s">
        <v>83</v>
      </c>
      <c r="C227" s="59"/>
      <c r="D227" s="60" t="s">
        <v>270</v>
      </c>
      <c r="E227" s="112"/>
      <c r="F227" s="61" t="s">
        <v>152</v>
      </c>
      <c r="G227" s="62" t="s">
        <v>151</v>
      </c>
      <c r="H227" s="64" t="s">
        <v>153</v>
      </c>
      <c r="I227" s="64" t="s">
        <v>154</v>
      </c>
      <c r="J227" s="65" t="s">
        <v>20</v>
      </c>
      <c r="K227" s="110"/>
      <c r="L227" s="64" t="str">
        <f aca="true" t="shared" si="47" ref="L227:R227">L7</f>
        <v>Arendus</v>
      </c>
      <c r="M227" s="498" t="str">
        <f t="shared" si="47"/>
        <v>daatum</v>
      </c>
      <c r="N227" s="498" t="str">
        <f t="shared" si="47"/>
        <v>daatum</v>
      </c>
      <c r="O227" s="498" t="str">
        <f t="shared" si="47"/>
        <v>daatum</v>
      </c>
      <c r="P227" s="498" t="str">
        <f t="shared" si="47"/>
        <v>daatum</v>
      </c>
      <c r="Q227" s="64" t="str">
        <f t="shared" si="47"/>
        <v>kokku €</v>
      </c>
      <c r="R227" s="64" t="str">
        <f t="shared" si="47"/>
        <v>kontroll</v>
      </c>
    </row>
    <row r="228" spans="1:18" ht="12.75">
      <c r="A228" s="97"/>
      <c r="B228" s="76"/>
      <c r="C228" s="76"/>
      <c r="D228" s="76"/>
      <c r="E228" s="76"/>
      <c r="F228" s="77"/>
      <c r="G228" s="85"/>
      <c r="H228" s="77"/>
      <c r="I228" s="77"/>
      <c r="J228" s="333"/>
      <c r="K228" s="489"/>
      <c r="L228" s="233"/>
      <c r="M228" s="233"/>
      <c r="N228" s="233"/>
      <c r="O228" s="233"/>
      <c r="P228" s="233"/>
      <c r="Q228" s="233"/>
      <c r="R228" s="353"/>
    </row>
    <row r="229" spans="1:18" ht="12.75">
      <c r="A229" s="215"/>
      <c r="B229" s="219" t="s">
        <v>84</v>
      </c>
      <c r="C229" s="219"/>
      <c r="D229" s="216" t="s">
        <v>143</v>
      </c>
      <c r="E229" s="365"/>
      <c r="F229" s="364"/>
      <c r="G229" s="366"/>
      <c r="H229" s="364"/>
      <c r="I229" s="77">
        <f>F229*H229</f>
        <v>0</v>
      </c>
      <c r="J229" s="225"/>
      <c r="K229" s="220"/>
      <c r="L229" s="307"/>
      <c r="M229" s="307"/>
      <c r="N229" s="307"/>
      <c r="O229" s="307"/>
      <c r="P229" s="307"/>
      <c r="Q229" s="119">
        <f>SUM(L229:P229)</f>
        <v>0</v>
      </c>
      <c r="R229" s="209" t="str">
        <f>IF(Q229-I229=0,"ok","error")</f>
        <v>ok</v>
      </c>
    </row>
    <row r="230" spans="1:18" ht="12.75">
      <c r="A230" s="215"/>
      <c r="B230" s="219" t="s">
        <v>85</v>
      </c>
      <c r="C230" s="219"/>
      <c r="D230" s="216" t="s">
        <v>144</v>
      </c>
      <c r="E230" s="365"/>
      <c r="F230" s="364"/>
      <c r="G230" s="366"/>
      <c r="H230" s="364"/>
      <c r="I230" s="77">
        <f>F230*H230</f>
        <v>0</v>
      </c>
      <c r="J230" s="225"/>
      <c r="K230" s="220"/>
      <c r="L230" s="307"/>
      <c r="M230" s="307"/>
      <c r="N230" s="307"/>
      <c r="O230" s="307"/>
      <c r="P230" s="307"/>
      <c r="Q230" s="119">
        <f>SUM(L230:P230)</f>
        <v>0</v>
      </c>
      <c r="R230" s="209" t="str">
        <f>IF(Q230-I230=0,"ok","error")</f>
        <v>ok</v>
      </c>
    </row>
    <row r="231" spans="1:18" ht="12.75">
      <c r="A231" s="215"/>
      <c r="B231" s="219" t="s">
        <v>255</v>
      </c>
      <c r="C231" s="219"/>
      <c r="D231" s="224" t="s">
        <v>388</v>
      </c>
      <c r="E231" s="365"/>
      <c r="F231" s="364"/>
      <c r="G231" s="366"/>
      <c r="H231" s="364"/>
      <c r="I231" s="77">
        <f>F231*H231</f>
        <v>0</v>
      </c>
      <c r="J231" s="225"/>
      <c r="K231" s="220"/>
      <c r="L231" s="307"/>
      <c r="M231" s="307"/>
      <c r="N231" s="307"/>
      <c r="O231" s="307"/>
      <c r="P231" s="307"/>
      <c r="Q231" s="119">
        <f>SUM(L231:P231)</f>
        <v>0</v>
      </c>
      <c r="R231" s="209" t="str">
        <f>IF(Q231-I231=0,"ok","error")</f>
        <v>ok</v>
      </c>
    </row>
    <row r="232" spans="1:18" ht="12.75">
      <c r="A232" s="215"/>
      <c r="B232" s="219" t="s">
        <v>87</v>
      </c>
      <c r="C232" s="219"/>
      <c r="D232" s="216" t="s">
        <v>438</v>
      </c>
      <c r="E232" s="365"/>
      <c r="F232" s="364"/>
      <c r="G232" s="366"/>
      <c r="H232" s="364"/>
      <c r="I232" s="77">
        <f>F232*H232</f>
        <v>0</v>
      </c>
      <c r="J232" s="225"/>
      <c r="K232" s="220"/>
      <c r="L232" s="307"/>
      <c r="M232" s="307"/>
      <c r="N232" s="307"/>
      <c r="O232" s="307"/>
      <c r="P232" s="307"/>
      <c r="Q232" s="119">
        <f>SUM(L232:P232)</f>
        <v>0</v>
      </c>
      <c r="R232" s="209" t="str">
        <f>IF(Q232-I232=0,"ok","error")</f>
        <v>ok</v>
      </c>
    </row>
    <row r="233" spans="1:18" ht="12.75">
      <c r="A233" s="215"/>
      <c r="B233" s="219" t="s">
        <v>17</v>
      </c>
      <c r="C233" s="219"/>
      <c r="D233" s="216" t="s">
        <v>114</v>
      </c>
      <c r="E233" s="365"/>
      <c r="F233" s="364"/>
      <c r="G233" s="366"/>
      <c r="H233" s="364"/>
      <c r="I233" s="77">
        <f>F233*H233</f>
        <v>0</v>
      </c>
      <c r="J233" s="225"/>
      <c r="K233" s="220"/>
      <c r="L233" s="307"/>
      <c r="M233" s="307"/>
      <c r="N233" s="307"/>
      <c r="O233" s="307"/>
      <c r="P233" s="307"/>
      <c r="Q233" s="119">
        <f>SUM(L233:P233)</f>
        <v>0</v>
      </c>
      <c r="R233" s="209" t="str">
        <f>IF(Q233-I233=0,"ok","error")</f>
        <v>ok</v>
      </c>
    </row>
    <row r="234" spans="1:18" ht="12.75">
      <c r="A234" s="97"/>
      <c r="B234" s="75"/>
      <c r="C234" s="75"/>
      <c r="D234" s="76"/>
      <c r="E234" s="76"/>
      <c r="F234" s="77"/>
      <c r="G234" s="85"/>
      <c r="H234" s="77"/>
      <c r="I234" s="77"/>
      <c r="J234" s="333"/>
      <c r="K234" s="489"/>
      <c r="L234" s="233"/>
      <c r="M234" s="233"/>
      <c r="N234" s="233"/>
      <c r="O234" s="233"/>
      <c r="P234" s="233"/>
      <c r="Q234" s="233"/>
      <c r="R234" s="353"/>
    </row>
    <row r="235" spans="1:18" ht="12.75">
      <c r="A235" s="68"/>
      <c r="B235" s="79" t="s">
        <v>88</v>
      </c>
      <c r="C235" s="79"/>
      <c r="D235" s="80" t="s">
        <v>269</v>
      </c>
      <c r="E235" s="80"/>
      <c r="F235" s="70"/>
      <c r="G235" s="71"/>
      <c r="H235" s="77"/>
      <c r="I235" s="83">
        <f>SUM(I229:I234)</f>
        <v>0</v>
      </c>
      <c r="J235" s="114"/>
      <c r="K235" s="110"/>
      <c r="L235" s="83">
        <f>SUM(L229:L234)</f>
        <v>0</v>
      </c>
      <c r="M235" s="83">
        <f>SUM(M229:M234)</f>
        <v>0</v>
      </c>
      <c r="N235" s="83">
        <f>SUM(N229:N234)</f>
        <v>0</v>
      </c>
      <c r="O235" s="83">
        <f>SUM(O229:O234)</f>
        <v>0</v>
      </c>
      <c r="P235" s="83">
        <f>SUM(P229:P234)</f>
        <v>0</v>
      </c>
      <c r="Q235" s="31">
        <f>SUM(L235:P235)</f>
        <v>0</v>
      </c>
      <c r="R235" s="208" t="str">
        <f>IF(Q235-I235=0,"ok","error")</f>
        <v>ok</v>
      </c>
    </row>
    <row r="236" spans="1:18" ht="12.75">
      <c r="A236" s="68"/>
      <c r="B236" s="69"/>
      <c r="C236" s="69"/>
      <c r="D236" s="69"/>
      <c r="E236" s="69"/>
      <c r="F236" s="70"/>
      <c r="G236" s="71"/>
      <c r="H236" s="70"/>
      <c r="I236" s="70"/>
      <c r="J236" s="114"/>
      <c r="K236" s="110"/>
      <c r="L236" s="119"/>
      <c r="M236" s="119"/>
      <c r="N236" s="119"/>
      <c r="O236" s="119"/>
      <c r="P236" s="119"/>
      <c r="Q236" s="119"/>
      <c r="R236" s="207"/>
    </row>
    <row r="237" spans="1:18" ht="12.75">
      <c r="A237" s="383">
        <v>17</v>
      </c>
      <c r="B237" s="59" t="s">
        <v>89</v>
      </c>
      <c r="C237" s="59"/>
      <c r="D237" s="60" t="s">
        <v>267</v>
      </c>
      <c r="E237" s="112"/>
      <c r="F237" s="61" t="s">
        <v>152</v>
      </c>
      <c r="G237" s="62" t="s">
        <v>151</v>
      </c>
      <c r="H237" s="64" t="s">
        <v>153</v>
      </c>
      <c r="I237" s="64" t="s">
        <v>154</v>
      </c>
      <c r="J237" s="65" t="s">
        <v>20</v>
      </c>
      <c r="K237" s="110"/>
      <c r="L237" s="64" t="str">
        <f aca="true" t="shared" si="48" ref="L237:R237">L7</f>
        <v>Arendus</v>
      </c>
      <c r="M237" s="498" t="str">
        <f t="shared" si="48"/>
        <v>daatum</v>
      </c>
      <c r="N237" s="498" t="str">
        <f t="shared" si="48"/>
        <v>daatum</v>
      </c>
      <c r="O237" s="498" t="str">
        <f t="shared" si="48"/>
        <v>daatum</v>
      </c>
      <c r="P237" s="498" t="str">
        <f t="shared" si="48"/>
        <v>daatum</v>
      </c>
      <c r="Q237" s="64" t="str">
        <f t="shared" si="48"/>
        <v>kokku €</v>
      </c>
      <c r="R237" s="64" t="str">
        <f t="shared" si="48"/>
        <v>kontroll</v>
      </c>
    </row>
    <row r="238" spans="1:18" ht="12.75">
      <c r="A238" s="97"/>
      <c r="B238" s="76"/>
      <c r="C238" s="76"/>
      <c r="D238" s="76"/>
      <c r="E238" s="76"/>
      <c r="F238" s="77"/>
      <c r="G238" s="85"/>
      <c r="H238" s="77"/>
      <c r="I238" s="77"/>
      <c r="J238" s="333"/>
      <c r="K238" s="489"/>
      <c r="L238" s="233"/>
      <c r="M238" s="233"/>
      <c r="N238" s="233"/>
      <c r="O238" s="233"/>
      <c r="P238" s="233"/>
      <c r="Q238" s="233"/>
      <c r="R238" s="353"/>
    </row>
    <row r="239" spans="1:18" ht="12.75">
      <c r="A239" s="215"/>
      <c r="B239" s="216"/>
      <c r="C239" s="216"/>
      <c r="D239" s="216" t="s">
        <v>389</v>
      </c>
      <c r="E239" s="365"/>
      <c r="F239" s="364"/>
      <c r="G239" s="366"/>
      <c r="H239" s="364"/>
      <c r="I239" s="77">
        <f aca="true" t="shared" si="49" ref="I239:I245">F239*H239</f>
        <v>0</v>
      </c>
      <c r="J239" s="225"/>
      <c r="K239" s="220"/>
      <c r="L239" s="307"/>
      <c r="M239" s="307"/>
      <c r="N239" s="307"/>
      <c r="O239" s="307"/>
      <c r="P239" s="307"/>
      <c r="Q239" s="119">
        <f aca="true" t="shared" si="50" ref="Q239:Q245">SUM(L239:P239)</f>
        <v>0</v>
      </c>
      <c r="R239" s="209" t="str">
        <f aca="true" t="shared" si="51" ref="R239:R247">IF(Q239-I239=0,"ok","error")</f>
        <v>ok</v>
      </c>
    </row>
    <row r="240" spans="1:18" ht="12.75">
      <c r="A240" s="215"/>
      <c r="B240" s="219" t="s">
        <v>90</v>
      </c>
      <c r="C240" s="219" t="s">
        <v>178</v>
      </c>
      <c r="D240" s="216" t="s">
        <v>390</v>
      </c>
      <c r="E240" s="365"/>
      <c r="F240" s="364"/>
      <c r="G240" s="366"/>
      <c r="H240" s="364"/>
      <c r="I240" s="77">
        <f t="shared" si="49"/>
        <v>0</v>
      </c>
      <c r="J240" s="225"/>
      <c r="K240" s="220"/>
      <c r="L240" s="307"/>
      <c r="M240" s="307"/>
      <c r="N240" s="307"/>
      <c r="O240" s="307"/>
      <c r="P240" s="307"/>
      <c r="Q240" s="119">
        <f t="shared" si="50"/>
        <v>0</v>
      </c>
      <c r="R240" s="209" t="str">
        <f t="shared" si="51"/>
        <v>ok</v>
      </c>
    </row>
    <row r="241" spans="1:18" ht="12.75">
      <c r="A241" s="215"/>
      <c r="B241" s="219"/>
      <c r="C241" s="219"/>
      <c r="D241" s="216" t="s">
        <v>145</v>
      </c>
      <c r="E241" s="365"/>
      <c r="F241" s="364"/>
      <c r="G241" s="366"/>
      <c r="H241" s="364"/>
      <c r="I241" s="77">
        <f>F241*H241</f>
        <v>0</v>
      </c>
      <c r="J241" s="225"/>
      <c r="K241" s="220"/>
      <c r="L241" s="307"/>
      <c r="M241" s="307"/>
      <c r="N241" s="307"/>
      <c r="O241" s="307"/>
      <c r="P241" s="307"/>
      <c r="Q241" s="119">
        <f>SUM(L241:P241)</f>
        <v>0</v>
      </c>
      <c r="R241" s="209" t="str">
        <f>IF(Q241-I241=0,"ok","error")</f>
        <v>ok</v>
      </c>
    </row>
    <row r="242" spans="1:18" ht="12.75">
      <c r="A242" s="215"/>
      <c r="B242" s="219"/>
      <c r="C242" s="219"/>
      <c r="D242" s="216" t="s">
        <v>425</v>
      </c>
      <c r="E242" s="365"/>
      <c r="F242" s="364"/>
      <c r="G242" s="366"/>
      <c r="H242" s="364"/>
      <c r="I242" s="77">
        <f>F242*H242</f>
        <v>0</v>
      </c>
      <c r="J242" s="225"/>
      <c r="K242" s="220"/>
      <c r="L242" s="307"/>
      <c r="M242" s="307"/>
      <c r="N242" s="307"/>
      <c r="O242" s="307"/>
      <c r="P242" s="307"/>
      <c r="Q242" s="119">
        <f>SUM(L242:P242)</f>
        <v>0</v>
      </c>
      <c r="R242" s="209" t="str">
        <f>IF(Q242-I242=0,"ok","error")</f>
        <v>ok</v>
      </c>
    </row>
    <row r="243" spans="1:18" ht="12.75">
      <c r="A243" s="215"/>
      <c r="B243" s="219" t="s">
        <v>91</v>
      </c>
      <c r="C243" s="219" t="s">
        <v>178</v>
      </c>
      <c r="D243" s="216" t="s">
        <v>426</v>
      </c>
      <c r="E243" s="365"/>
      <c r="F243" s="364"/>
      <c r="G243" s="366"/>
      <c r="H243" s="364"/>
      <c r="I243" s="77">
        <f t="shared" si="49"/>
        <v>0</v>
      </c>
      <c r="J243" s="225"/>
      <c r="K243" s="220"/>
      <c r="L243" s="307"/>
      <c r="M243" s="307"/>
      <c r="N243" s="307"/>
      <c r="O243" s="307"/>
      <c r="P243" s="307"/>
      <c r="Q243" s="119">
        <f t="shared" si="50"/>
        <v>0</v>
      </c>
      <c r="R243" s="209" t="str">
        <f t="shared" si="51"/>
        <v>ok</v>
      </c>
    </row>
    <row r="244" spans="1:18" ht="12.75">
      <c r="A244" s="215"/>
      <c r="B244" s="219" t="s">
        <v>90</v>
      </c>
      <c r="C244" s="219" t="s">
        <v>179</v>
      </c>
      <c r="D244" s="216" t="s">
        <v>427</v>
      </c>
      <c r="E244" s="365"/>
      <c r="F244" s="364"/>
      <c r="G244" s="366"/>
      <c r="H244" s="364"/>
      <c r="I244" s="77">
        <f t="shared" si="49"/>
        <v>0</v>
      </c>
      <c r="J244" s="225"/>
      <c r="K244" s="220"/>
      <c r="L244" s="307"/>
      <c r="M244" s="307"/>
      <c r="N244" s="307"/>
      <c r="O244" s="307"/>
      <c r="P244" s="307"/>
      <c r="Q244" s="119">
        <f t="shared" si="50"/>
        <v>0</v>
      </c>
      <c r="R244" s="209" t="str">
        <f t="shared" si="51"/>
        <v>ok</v>
      </c>
    </row>
    <row r="245" spans="1:18" ht="12.75">
      <c r="A245" s="215"/>
      <c r="B245" s="219" t="s">
        <v>91</v>
      </c>
      <c r="C245" s="219" t="s">
        <v>179</v>
      </c>
      <c r="D245" s="216" t="s">
        <v>428</v>
      </c>
      <c r="E245" s="365"/>
      <c r="F245" s="364"/>
      <c r="G245" s="366"/>
      <c r="H245" s="364"/>
      <c r="I245" s="77">
        <f t="shared" si="49"/>
        <v>0</v>
      </c>
      <c r="J245" s="225"/>
      <c r="K245" s="220"/>
      <c r="L245" s="307"/>
      <c r="M245" s="307"/>
      <c r="N245" s="307"/>
      <c r="O245" s="307"/>
      <c r="P245" s="307"/>
      <c r="Q245" s="119">
        <f t="shared" si="50"/>
        <v>0</v>
      </c>
      <c r="R245" s="209" t="str">
        <f t="shared" si="51"/>
        <v>ok</v>
      </c>
    </row>
    <row r="246" spans="1:18" ht="12.75">
      <c r="A246" s="97"/>
      <c r="B246" s="75"/>
      <c r="C246" s="75"/>
      <c r="D246" s="76"/>
      <c r="E246" s="76"/>
      <c r="F246" s="77"/>
      <c r="G246" s="85"/>
      <c r="H246" s="77"/>
      <c r="I246" s="77"/>
      <c r="J246" s="333"/>
      <c r="K246" s="489"/>
      <c r="L246" s="233"/>
      <c r="M246" s="233"/>
      <c r="N246" s="233"/>
      <c r="O246" s="233"/>
      <c r="P246" s="233"/>
      <c r="Q246" s="233"/>
      <c r="R246" s="353"/>
    </row>
    <row r="247" spans="1:18" ht="12.75">
      <c r="A247" s="68"/>
      <c r="B247" s="92" t="s">
        <v>92</v>
      </c>
      <c r="C247" s="92"/>
      <c r="D247" s="93" t="s">
        <v>268</v>
      </c>
      <c r="E247" s="93"/>
      <c r="F247" s="70"/>
      <c r="G247" s="71"/>
      <c r="H247" s="77"/>
      <c r="I247" s="91">
        <f>SUM(I239:I246)</f>
        <v>0</v>
      </c>
      <c r="J247" s="114"/>
      <c r="K247" s="110"/>
      <c r="L247" s="91">
        <f>SUM(L239:L246)</f>
        <v>0</v>
      </c>
      <c r="M247" s="91">
        <f>SUM(M239:M246)</f>
        <v>0</v>
      </c>
      <c r="N247" s="91">
        <f>SUM(N239:N246)</f>
        <v>0</v>
      </c>
      <c r="O247" s="91">
        <f>SUM(O239:O246)</f>
        <v>0</v>
      </c>
      <c r="P247" s="91">
        <f>SUM(P239:P246)</f>
        <v>0</v>
      </c>
      <c r="Q247" s="31">
        <f>SUM(L247:P247)</f>
        <v>0</v>
      </c>
      <c r="R247" s="208" t="str">
        <f t="shared" si="51"/>
        <v>ok</v>
      </c>
    </row>
    <row r="248" spans="1:18" ht="12.75">
      <c r="A248" s="68"/>
      <c r="B248" s="69"/>
      <c r="C248" s="69"/>
      <c r="D248" s="76"/>
      <c r="E248" s="76"/>
      <c r="F248" s="70"/>
      <c r="G248" s="71"/>
      <c r="H248" s="77"/>
      <c r="I248" s="77"/>
      <c r="J248" s="114"/>
      <c r="K248" s="110"/>
      <c r="L248" s="119"/>
      <c r="M248" s="119"/>
      <c r="N248" s="119"/>
      <c r="O248" s="119"/>
      <c r="P248" s="119"/>
      <c r="Q248" s="119"/>
      <c r="R248" s="207"/>
    </row>
    <row r="249" spans="1:18" ht="12.75">
      <c r="A249" s="383">
        <v>18</v>
      </c>
      <c r="B249" s="59" t="s">
        <v>8</v>
      </c>
      <c r="C249" s="59"/>
      <c r="D249" s="60" t="s">
        <v>193</v>
      </c>
      <c r="E249" s="112"/>
      <c r="F249" s="61" t="s">
        <v>152</v>
      </c>
      <c r="G249" s="62" t="s">
        <v>151</v>
      </c>
      <c r="H249" s="64" t="s">
        <v>153</v>
      </c>
      <c r="I249" s="64" t="s">
        <v>154</v>
      </c>
      <c r="J249" s="65" t="s">
        <v>20</v>
      </c>
      <c r="K249" s="110"/>
      <c r="L249" s="64" t="str">
        <f aca="true" t="shared" si="52" ref="L249:R249">L7</f>
        <v>Arendus</v>
      </c>
      <c r="M249" s="498" t="str">
        <f t="shared" si="52"/>
        <v>daatum</v>
      </c>
      <c r="N249" s="498" t="str">
        <f t="shared" si="52"/>
        <v>daatum</v>
      </c>
      <c r="O249" s="498" t="str">
        <f t="shared" si="52"/>
        <v>daatum</v>
      </c>
      <c r="P249" s="498" t="str">
        <f t="shared" si="52"/>
        <v>daatum</v>
      </c>
      <c r="Q249" s="64" t="str">
        <f t="shared" si="52"/>
        <v>kokku €</v>
      </c>
      <c r="R249" s="64" t="str">
        <f t="shared" si="52"/>
        <v>kontroll</v>
      </c>
    </row>
    <row r="250" spans="1:18" ht="12.75">
      <c r="A250" s="97"/>
      <c r="B250" s="76"/>
      <c r="C250" s="76"/>
      <c r="D250" s="76"/>
      <c r="E250" s="76"/>
      <c r="F250" s="77"/>
      <c r="G250" s="85"/>
      <c r="H250" s="77"/>
      <c r="I250" s="77"/>
      <c r="J250" s="333"/>
      <c r="K250" s="489"/>
      <c r="L250" s="233"/>
      <c r="M250" s="233"/>
      <c r="N250" s="233"/>
      <c r="O250" s="233"/>
      <c r="P250" s="233"/>
      <c r="Q250" s="233"/>
      <c r="R250" s="353"/>
    </row>
    <row r="251" spans="1:18" ht="12.75">
      <c r="A251" s="215"/>
      <c r="B251" s="219"/>
      <c r="C251" s="219"/>
      <c r="D251" s="216" t="s">
        <v>391</v>
      </c>
      <c r="E251" s="365"/>
      <c r="F251" s="364"/>
      <c r="G251" s="366"/>
      <c r="H251" s="364"/>
      <c r="I251" s="77">
        <f>F251*H251</f>
        <v>0</v>
      </c>
      <c r="J251" s="369"/>
      <c r="K251" s="220"/>
      <c r="L251" s="307"/>
      <c r="M251" s="307"/>
      <c r="N251" s="307"/>
      <c r="O251" s="307"/>
      <c r="P251" s="364"/>
      <c r="Q251" s="119">
        <f>SUM(L251:P251)</f>
        <v>0</v>
      </c>
      <c r="R251" s="209" t="str">
        <f>IF(Q251-I251=0,"ok","error")</f>
        <v>ok</v>
      </c>
    </row>
    <row r="252" spans="1:18" ht="12.75">
      <c r="A252" s="215"/>
      <c r="B252" s="219"/>
      <c r="C252" s="219"/>
      <c r="D252" s="216" t="s">
        <v>149</v>
      </c>
      <c r="E252" s="365"/>
      <c r="F252" s="364"/>
      <c r="G252" s="366"/>
      <c r="H252" s="364"/>
      <c r="I252" s="77">
        <f>F252*H252</f>
        <v>0</v>
      </c>
      <c r="J252" s="369"/>
      <c r="K252" s="220"/>
      <c r="L252" s="307"/>
      <c r="M252" s="307"/>
      <c r="N252" s="307"/>
      <c r="O252" s="307"/>
      <c r="P252" s="364"/>
      <c r="Q252" s="119">
        <f>SUM(L252:P252)</f>
        <v>0</v>
      </c>
      <c r="R252" s="209" t="str">
        <f>IF(Q252-I252=0,"ok","error")</f>
        <v>ok</v>
      </c>
    </row>
    <row r="253" spans="1:18" ht="12.75">
      <c r="A253" s="215"/>
      <c r="B253" s="219" t="s">
        <v>94</v>
      </c>
      <c r="C253" s="219"/>
      <c r="D253" s="224" t="s">
        <v>392</v>
      </c>
      <c r="E253" s="365"/>
      <c r="F253" s="364"/>
      <c r="G253" s="366"/>
      <c r="H253" s="364"/>
      <c r="I253" s="77">
        <f>F253*H253</f>
        <v>0</v>
      </c>
      <c r="J253" s="369"/>
      <c r="K253" s="220"/>
      <c r="L253" s="307"/>
      <c r="M253" s="307"/>
      <c r="N253" s="307"/>
      <c r="O253" s="307"/>
      <c r="P253" s="364"/>
      <c r="Q253" s="119">
        <f>SUM(L253:P253)</f>
        <v>0</v>
      </c>
      <c r="R253" s="209" t="str">
        <f>IF(Q253-I253=0,"ok","error")</f>
        <v>ok</v>
      </c>
    </row>
    <row r="254" spans="1:18" ht="12.75">
      <c r="A254" s="215"/>
      <c r="B254" s="219" t="s">
        <v>17</v>
      </c>
      <c r="C254" s="219"/>
      <c r="D254" s="216" t="s">
        <v>114</v>
      </c>
      <c r="E254" s="365"/>
      <c r="F254" s="364"/>
      <c r="G254" s="366"/>
      <c r="H254" s="364"/>
      <c r="I254" s="77">
        <f>F254*H254</f>
        <v>0</v>
      </c>
      <c r="J254" s="369"/>
      <c r="K254" s="220"/>
      <c r="L254" s="307"/>
      <c r="M254" s="307"/>
      <c r="N254" s="307"/>
      <c r="O254" s="307"/>
      <c r="P254" s="364"/>
      <c r="Q254" s="119">
        <f>SUM(L254:P254)</f>
        <v>0</v>
      </c>
      <c r="R254" s="209" t="str">
        <f>IF(Q254-I254=0,"ok","error")</f>
        <v>ok</v>
      </c>
    </row>
    <row r="255" spans="1:18" ht="12.75">
      <c r="A255" s="97"/>
      <c r="B255" s="76"/>
      <c r="C255" s="76"/>
      <c r="D255" s="76"/>
      <c r="E255" s="76"/>
      <c r="F255" s="77"/>
      <c r="G255" s="85"/>
      <c r="H255" s="77"/>
      <c r="I255" s="77"/>
      <c r="J255" s="333"/>
      <c r="K255" s="489"/>
      <c r="L255" s="233"/>
      <c r="M255" s="233"/>
      <c r="N255" s="233"/>
      <c r="O255" s="233"/>
      <c r="P255" s="233"/>
      <c r="Q255" s="233"/>
      <c r="R255" s="353"/>
    </row>
    <row r="256" spans="1:18" ht="12.75">
      <c r="A256" s="68"/>
      <c r="B256" s="92" t="s">
        <v>95</v>
      </c>
      <c r="C256" s="92"/>
      <c r="D256" s="93" t="s">
        <v>234</v>
      </c>
      <c r="E256" s="93"/>
      <c r="F256" s="70"/>
      <c r="G256" s="71"/>
      <c r="H256" s="70"/>
      <c r="I256" s="91">
        <f>SUM(I251:I254)</f>
        <v>0</v>
      </c>
      <c r="J256" s="114"/>
      <c r="K256" s="110"/>
      <c r="L256" s="91">
        <f>SUM(L251:L254)</f>
        <v>0</v>
      </c>
      <c r="M256" s="91">
        <f>SUM(M251:M254)</f>
        <v>0</v>
      </c>
      <c r="N256" s="91">
        <f>SUM(N251:N254)</f>
        <v>0</v>
      </c>
      <c r="O256" s="91">
        <f>SUM(O251:O254)</f>
        <v>0</v>
      </c>
      <c r="P256" s="91">
        <f>SUM(P251:P254)</f>
        <v>0</v>
      </c>
      <c r="Q256" s="31">
        <f>SUM(L256:P256)</f>
        <v>0</v>
      </c>
      <c r="R256" s="208" t="str">
        <f>IF(Q256-I256=0,"ok","error")</f>
        <v>ok</v>
      </c>
    </row>
    <row r="257" spans="1:18" ht="12.75">
      <c r="A257" s="68"/>
      <c r="B257" s="69"/>
      <c r="C257" s="69"/>
      <c r="D257" s="84" t="s">
        <v>116</v>
      </c>
      <c r="E257" s="76"/>
      <c r="F257" s="70"/>
      <c r="G257" s="71"/>
      <c r="H257" s="70"/>
      <c r="I257" s="77"/>
      <c r="J257" s="114"/>
      <c r="K257" s="110"/>
      <c r="L257" s="119"/>
      <c r="M257" s="119"/>
      <c r="N257" s="119"/>
      <c r="O257" s="119"/>
      <c r="P257" s="119"/>
      <c r="Q257" s="119"/>
      <c r="R257" s="207"/>
    </row>
    <row r="258" spans="1:18" ht="12.75">
      <c r="A258" s="383">
        <v>19</v>
      </c>
      <c r="B258" s="59" t="s">
        <v>96</v>
      </c>
      <c r="C258" s="59"/>
      <c r="D258" s="60" t="s">
        <v>338</v>
      </c>
      <c r="E258" s="112"/>
      <c r="F258" s="61" t="s">
        <v>152</v>
      </c>
      <c r="G258" s="62" t="s">
        <v>151</v>
      </c>
      <c r="H258" s="64" t="s">
        <v>153</v>
      </c>
      <c r="I258" s="64" t="s">
        <v>154</v>
      </c>
      <c r="J258" s="65" t="s">
        <v>20</v>
      </c>
      <c r="K258" s="110"/>
      <c r="L258" s="64" t="str">
        <f aca="true" t="shared" si="53" ref="L258:R258">L7</f>
        <v>Arendus</v>
      </c>
      <c r="M258" s="498" t="str">
        <f t="shared" si="53"/>
        <v>daatum</v>
      </c>
      <c r="N258" s="498" t="str">
        <f t="shared" si="53"/>
        <v>daatum</v>
      </c>
      <c r="O258" s="498" t="str">
        <f t="shared" si="53"/>
        <v>daatum</v>
      </c>
      <c r="P258" s="498" t="str">
        <f t="shared" si="53"/>
        <v>daatum</v>
      </c>
      <c r="Q258" s="64" t="str">
        <f t="shared" si="53"/>
        <v>kokku €</v>
      </c>
      <c r="R258" s="64" t="str">
        <f t="shared" si="53"/>
        <v>kontroll</v>
      </c>
    </row>
    <row r="259" spans="1:18" ht="12.75">
      <c r="A259" s="97"/>
      <c r="B259" s="76"/>
      <c r="C259" s="76"/>
      <c r="D259" s="76"/>
      <c r="E259" s="76"/>
      <c r="F259" s="338"/>
      <c r="G259" s="98"/>
      <c r="H259" s="77"/>
      <c r="I259" s="77"/>
      <c r="J259" s="333"/>
      <c r="K259" s="489"/>
      <c r="L259" s="233"/>
      <c r="M259" s="233"/>
      <c r="N259" s="233"/>
      <c r="O259" s="233"/>
      <c r="P259" s="233"/>
      <c r="Q259" s="233"/>
      <c r="R259" s="353"/>
    </row>
    <row r="260" spans="1:18" ht="12.75">
      <c r="A260" s="215"/>
      <c r="B260" s="219" t="s">
        <v>97</v>
      </c>
      <c r="C260" s="219"/>
      <c r="D260" s="216" t="s">
        <v>410</v>
      </c>
      <c r="E260" s="365"/>
      <c r="F260" s="364"/>
      <c r="G260" s="366"/>
      <c r="H260" s="364"/>
      <c r="I260" s="77">
        <f>F260*H260</f>
        <v>0</v>
      </c>
      <c r="J260" s="337"/>
      <c r="K260" s="220"/>
      <c r="L260" s="307"/>
      <c r="M260" s="364"/>
      <c r="N260" s="307"/>
      <c r="O260" s="307"/>
      <c r="P260" s="307"/>
      <c r="Q260" s="119">
        <f>SUM(L260:P260)</f>
        <v>0</v>
      </c>
      <c r="R260" s="209" t="str">
        <f>IF(Q260-I260=0,"ok","error")</f>
        <v>ok</v>
      </c>
    </row>
    <row r="261" spans="1:18" ht="12.75">
      <c r="A261" s="215"/>
      <c r="B261" s="219" t="s">
        <v>98</v>
      </c>
      <c r="C261" s="219"/>
      <c r="D261" s="216" t="s">
        <v>147</v>
      </c>
      <c r="E261" s="365"/>
      <c r="F261" s="364"/>
      <c r="G261" s="366"/>
      <c r="H261" s="364"/>
      <c r="I261" s="77">
        <f>F261*H261</f>
        <v>0</v>
      </c>
      <c r="J261" s="337"/>
      <c r="K261" s="220"/>
      <c r="L261" s="307"/>
      <c r="M261" s="364"/>
      <c r="N261" s="307"/>
      <c r="O261" s="307"/>
      <c r="P261" s="307"/>
      <c r="Q261" s="119">
        <f>SUM(L261:P261)</f>
        <v>0</v>
      </c>
      <c r="R261" s="209" t="str">
        <f>IF(Q261-I261=0,"ok","error")</f>
        <v>ok</v>
      </c>
    </row>
    <row r="262" spans="1:18" ht="12.75">
      <c r="A262" s="97"/>
      <c r="B262" s="76"/>
      <c r="C262" s="76"/>
      <c r="D262" s="76"/>
      <c r="E262" s="76"/>
      <c r="F262" s="77"/>
      <c r="G262" s="85"/>
      <c r="H262" s="77"/>
      <c r="I262" s="77"/>
      <c r="J262" s="337"/>
      <c r="K262" s="489"/>
      <c r="L262" s="233"/>
      <c r="M262" s="233"/>
      <c r="N262" s="233"/>
      <c r="O262" s="233"/>
      <c r="P262" s="233"/>
      <c r="Q262" s="233"/>
      <c r="R262" s="353"/>
    </row>
    <row r="263" spans="1:18" ht="12.75">
      <c r="A263" s="68"/>
      <c r="B263" s="79" t="s">
        <v>102</v>
      </c>
      <c r="C263" s="79"/>
      <c r="D263" s="80" t="s">
        <v>339</v>
      </c>
      <c r="E263" s="80"/>
      <c r="F263" s="70"/>
      <c r="G263" s="71"/>
      <c r="H263" s="70"/>
      <c r="I263" s="83">
        <f>SUM(I260:I261)</f>
        <v>0</v>
      </c>
      <c r="J263" s="114"/>
      <c r="K263" s="110"/>
      <c r="L263" s="83">
        <f>SUM(L260:L261)</f>
        <v>0</v>
      </c>
      <c r="M263" s="83">
        <f>SUM(M260:M261)</f>
        <v>0</v>
      </c>
      <c r="N263" s="83">
        <f>SUM(N260:N261)</f>
        <v>0</v>
      </c>
      <c r="O263" s="83">
        <f>SUM(O260:O261)</f>
        <v>0</v>
      </c>
      <c r="P263" s="83">
        <f>SUM(P260:P261)</f>
        <v>0</v>
      </c>
      <c r="Q263" s="31">
        <f>SUM(L263:P263)</f>
        <v>0</v>
      </c>
      <c r="R263" s="208" t="str">
        <f>IF(Q263-I263=0,"ok","error")</f>
        <v>ok</v>
      </c>
    </row>
    <row r="264" spans="1:18" ht="12.75">
      <c r="A264" s="68"/>
      <c r="B264" s="69"/>
      <c r="C264" s="69"/>
      <c r="D264" s="84" t="s">
        <v>116</v>
      </c>
      <c r="E264" s="80"/>
      <c r="F264" s="70"/>
      <c r="G264" s="71"/>
      <c r="H264" s="77"/>
      <c r="I264" s="70"/>
      <c r="J264" s="114"/>
      <c r="K264" s="110"/>
      <c r="L264" s="119"/>
      <c r="M264" s="119"/>
      <c r="N264" s="119"/>
      <c r="O264" s="119"/>
      <c r="P264" s="119"/>
      <c r="Q264" s="119"/>
      <c r="R264" s="207"/>
    </row>
    <row r="265" spans="1:18" ht="12.75">
      <c r="A265" s="383">
        <v>20</v>
      </c>
      <c r="B265" s="59" t="s">
        <v>96</v>
      </c>
      <c r="C265" s="59"/>
      <c r="D265" s="60" t="s">
        <v>148</v>
      </c>
      <c r="E265" s="112"/>
      <c r="F265" s="61" t="s">
        <v>152</v>
      </c>
      <c r="G265" s="62" t="s">
        <v>151</v>
      </c>
      <c r="H265" s="64" t="s">
        <v>153</v>
      </c>
      <c r="I265" s="64" t="s">
        <v>154</v>
      </c>
      <c r="J265" s="65" t="s">
        <v>20</v>
      </c>
      <c r="K265" s="110"/>
      <c r="L265" s="64" t="str">
        <f aca="true" t="shared" si="54" ref="L265:R265">L7</f>
        <v>Arendus</v>
      </c>
      <c r="M265" s="498" t="str">
        <f t="shared" si="54"/>
        <v>daatum</v>
      </c>
      <c r="N265" s="498" t="str">
        <f t="shared" si="54"/>
        <v>daatum</v>
      </c>
      <c r="O265" s="498" t="str">
        <f t="shared" si="54"/>
        <v>daatum</v>
      </c>
      <c r="P265" s="498" t="str">
        <f t="shared" si="54"/>
        <v>daatum</v>
      </c>
      <c r="Q265" s="64" t="str">
        <f t="shared" si="54"/>
        <v>kokku €</v>
      </c>
      <c r="R265" s="64" t="str">
        <f t="shared" si="54"/>
        <v>kontroll</v>
      </c>
    </row>
    <row r="266" spans="1:18" ht="12.75">
      <c r="A266" s="97"/>
      <c r="B266" s="76"/>
      <c r="C266" s="76"/>
      <c r="D266" s="329"/>
      <c r="E266" s="93"/>
      <c r="F266" s="77"/>
      <c r="G266" s="85"/>
      <c r="H266" s="77"/>
      <c r="I266" s="77"/>
      <c r="J266" s="333"/>
      <c r="K266" s="489"/>
      <c r="L266" s="233"/>
      <c r="M266" s="233"/>
      <c r="N266" s="233"/>
      <c r="O266" s="233"/>
      <c r="P266" s="233"/>
      <c r="Q266" s="233"/>
      <c r="R266" s="353"/>
    </row>
    <row r="267" spans="1:18" ht="12.75">
      <c r="A267" s="215"/>
      <c r="B267" s="219" t="s">
        <v>100</v>
      </c>
      <c r="C267" s="219"/>
      <c r="D267" s="216" t="s">
        <v>148</v>
      </c>
      <c r="E267" s="365"/>
      <c r="F267" s="364"/>
      <c r="G267" s="366"/>
      <c r="H267" s="364"/>
      <c r="I267" s="77">
        <f>F267*H267</f>
        <v>0</v>
      </c>
      <c r="J267" s="369"/>
      <c r="K267" s="220"/>
      <c r="L267" s="307"/>
      <c r="M267" s="307"/>
      <c r="N267" s="307"/>
      <c r="O267" s="307"/>
      <c r="P267" s="307"/>
      <c r="Q267" s="119">
        <f>SUM(L267:P267)</f>
        <v>0</v>
      </c>
      <c r="R267" s="209" t="str">
        <f>IF(Q267-I267=0,"ok","error")</f>
        <v>ok</v>
      </c>
    </row>
    <row r="268" spans="1:18" ht="12.75">
      <c r="A268" s="97"/>
      <c r="B268" s="76"/>
      <c r="C268" s="76"/>
      <c r="D268" s="329"/>
      <c r="E268" s="93"/>
      <c r="F268" s="77"/>
      <c r="G268" s="85"/>
      <c r="H268" s="77"/>
      <c r="I268" s="77"/>
      <c r="J268" s="333"/>
      <c r="K268" s="489"/>
      <c r="L268" s="233"/>
      <c r="M268" s="233"/>
      <c r="N268" s="233"/>
      <c r="O268" s="233"/>
      <c r="P268" s="233"/>
      <c r="Q268" s="233"/>
      <c r="R268" s="353"/>
    </row>
    <row r="269" spans="1:18" ht="12.75">
      <c r="A269" s="68"/>
      <c r="B269" s="79" t="s">
        <v>102</v>
      </c>
      <c r="C269" s="79"/>
      <c r="D269" s="80" t="s">
        <v>340</v>
      </c>
      <c r="E269" s="80"/>
      <c r="F269" s="70"/>
      <c r="G269" s="71"/>
      <c r="H269" s="70"/>
      <c r="I269" s="83">
        <f>SUM(I267)</f>
        <v>0</v>
      </c>
      <c r="J269" s="114"/>
      <c r="K269" s="110"/>
      <c r="L269" s="83">
        <f>SUM(L267)</f>
        <v>0</v>
      </c>
      <c r="M269" s="83">
        <f>SUM(M267)</f>
        <v>0</v>
      </c>
      <c r="N269" s="83">
        <f>SUM(N267)</f>
        <v>0</v>
      </c>
      <c r="O269" s="83">
        <f>SUM(O267)</f>
        <v>0</v>
      </c>
      <c r="P269" s="83">
        <f>SUM(P267)</f>
        <v>0</v>
      </c>
      <c r="Q269" s="31">
        <f>SUM(L269:P269)</f>
        <v>0</v>
      </c>
      <c r="R269" s="208" t="str">
        <f>IF(Q269-I269=0,"ok","error")</f>
        <v>ok</v>
      </c>
    </row>
    <row r="270" spans="1:18" ht="12.75">
      <c r="A270" s="68"/>
      <c r="B270" s="69"/>
      <c r="C270" s="69"/>
      <c r="D270" s="84" t="s">
        <v>116</v>
      </c>
      <c r="E270" s="80"/>
      <c r="F270" s="70"/>
      <c r="G270" s="71"/>
      <c r="H270" s="77"/>
      <c r="I270" s="70"/>
      <c r="J270" s="114"/>
      <c r="K270" s="110"/>
      <c r="L270" s="119"/>
      <c r="M270" s="119"/>
      <c r="N270" s="119"/>
      <c r="O270" s="119"/>
      <c r="P270" s="119"/>
      <c r="Q270" s="119"/>
      <c r="R270" s="207"/>
    </row>
    <row r="271" spans="1:18" ht="12.75">
      <c r="A271" s="383">
        <v>21</v>
      </c>
      <c r="B271" s="59" t="s">
        <v>96</v>
      </c>
      <c r="C271" s="59"/>
      <c r="D271" s="60" t="s">
        <v>341</v>
      </c>
      <c r="E271" s="112"/>
      <c r="F271" s="61" t="s">
        <v>152</v>
      </c>
      <c r="G271" s="62" t="s">
        <v>151</v>
      </c>
      <c r="H271" s="64" t="s">
        <v>153</v>
      </c>
      <c r="I271" s="64" t="s">
        <v>154</v>
      </c>
      <c r="J271" s="65" t="s">
        <v>20</v>
      </c>
      <c r="K271" s="110"/>
      <c r="L271" s="64" t="str">
        <f aca="true" t="shared" si="55" ref="L271:R271">L7</f>
        <v>Arendus</v>
      </c>
      <c r="M271" s="498" t="str">
        <f t="shared" si="55"/>
        <v>daatum</v>
      </c>
      <c r="N271" s="498" t="str">
        <f t="shared" si="55"/>
        <v>daatum</v>
      </c>
      <c r="O271" s="498" t="str">
        <f t="shared" si="55"/>
        <v>daatum</v>
      </c>
      <c r="P271" s="498" t="str">
        <f t="shared" si="55"/>
        <v>daatum</v>
      </c>
      <c r="Q271" s="64" t="str">
        <f t="shared" si="55"/>
        <v>kokku €</v>
      </c>
      <c r="R271" s="64" t="str">
        <f t="shared" si="55"/>
        <v>kontroll</v>
      </c>
    </row>
    <row r="272" spans="1:18" ht="12.75">
      <c r="A272" s="97"/>
      <c r="B272" s="76"/>
      <c r="C272" s="76"/>
      <c r="D272" s="329"/>
      <c r="E272" s="93"/>
      <c r="F272" s="77"/>
      <c r="G272" s="85"/>
      <c r="H272" s="77"/>
      <c r="I272" s="77"/>
      <c r="J272" s="333"/>
      <c r="K272" s="489"/>
      <c r="L272" s="233"/>
      <c r="M272" s="233"/>
      <c r="N272" s="233"/>
      <c r="O272" s="233"/>
      <c r="P272" s="233"/>
      <c r="Q272" s="233"/>
      <c r="R272" s="353"/>
    </row>
    <row r="273" spans="1:18" ht="12.75">
      <c r="A273" s="215"/>
      <c r="B273" s="219" t="s">
        <v>99</v>
      </c>
      <c r="C273" s="219"/>
      <c r="D273" s="216" t="s">
        <v>228</v>
      </c>
      <c r="E273" s="365"/>
      <c r="F273" s="364"/>
      <c r="G273" s="366"/>
      <c r="H273" s="364"/>
      <c r="I273" s="77">
        <f>F273*H273</f>
        <v>0</v>
      </c>
      <c r="J273" s="337"/>
      <c r="K273" s="220"/>
      <c r="L273" s="307"/>
      <c r="M273" s="307"/>
      <c r="N273" s="307"/>
      <c r="O273" s="307"/>
      <c r="P273" s="307"/>
      <c r="Q273" s="119">
        <f>SUM(L273:P273)</f>
        <v>0</v>
      </c>
      <c r="R273" s="209" t="str">
        <f>IF(Q273-I273=0,"ok","error")</f>
        <v>ok</v>
      </c>
    </row>
    <row r="274" spans="1:18" ht="12.75">
      <c r="A274" s="215"/>
      <c r="B274" s="219" t="s">
        <v>101</v>
      </c>
      <c r="C274" s="219"/>
      <c r="D274" s="216" t="s">
        <v>227</v>
      </c>
      <c r="E274" s="365"/>
      <c r="F274" s="364"/>
      <c r="G274" s="366"/>
      <c r="H274" s="364"/>
      <c r="I274" s="77">
        <f>F274*H274</f>
        <v>0</v>
      </c>
      <c r="J274" s="369"/>
      <c r="K274" s="220"/>
      <c r="L274" s="307"/>
      <c r="M274" s="307"/>
      <c r="N274" s="307"/>
      <c r="O274" s="307"/>
      <c r="P274" s="307"/>
      <c r="Q274" s="119">
        <f>SUM(L274:P274)</f>
        <v>0</v>
      </c>
      <c r="R274" s="209" t="str">
        <f>IF(Q274-I274=0,"ok","error")</f>
        <v>ok</v>
      </c>
    </row>
    <row r="275" spans="1:18" ht="12.75">
      <c r="A275" s="215"/>
      <c r="B275" s="219" t="s">
        <v>17</v>
      </c>
      <c r="C275" s="219"/>
      <c r="D275" s="216" t="s">
        <v>114</v>
      </c>
      <c r="E275" s="365"/>
      <c r="F275" s="364"/>
      <c r="G275" s="366"/>
      <c r="H275" s="364"/>
      <c r="I275" s="77">
        <f>F275*H275</f>
        <v>0</v>
      </c>
      <c r="J275" s="369"/>
      <c r="K275" s="220"/>
      <c r="L275" s="307"/>
      <c r="M275" s="307"/>
      <c r="N275" s="307"/>
      <c r="O275" s="307"/>
      <c r="P275" s="307"/>
      <c r="Q275" s="119">
        <f>SUM(L275:P275)</f>
        <v>0</v>
      </c>
      <c r="R275" s="209" t="str">
        <f>IF(Q275-I275=0,"ok","error")</f>
        <v>ok</v>
      </c>
    </row>
    <row r="276" spans="1:18" ht="12.75">
      <c r="A276" s="97"/>
      <c r="B276" s="76"/>
      <c r="C276" s="76"/>
      <c r="D276" s="329"/>
      <c r="E276" s="93"/>
      <c r="F276" s="77"/>
      <c r="G276" s="85"/>
      <c r="H276" s="77"/>
      <c r="I276" s="77"/>
      <c r="J276" s="333"/>
      <c r="K276" s="489"/>
      <c r="L276" s="233"/>
      <c r="M276" s="233"/>
      <c r="N276" s="233"/>
      <c r="O276" s="233"/>
      <c r="P276" s="233"/>
      <c r="Q276" s="233"/>
      <c r="R276" s="353"/>
    </row>
    <row r="277" spans="1:18" ht="12.75">
      <c r="A277" s="68"/>
      <c r="B277" s="79" t="s">
        <v>102</v>
      </c>
      <c r="C277" s="79"/>
      <c r="D277" s="80" t="s">
        <v>342</v>
      </c>
      <c r="E277" s="80"/>
      <c r="F277" s="70"/>
      <c r="G277" s="71"/>
      <c r="H277" s="70"/>
      <c r="I277" s="83">
        <f>SUM(I273:I275)</f>
        <v>0</v>
      </c>
      <c r="J277" s="114"/>
      <c r="K277" s="110"/>
      <c r="L277" s="83">
        <f>SUM(L273:L275)</f>
        <v>0</v>
      </c>
      <c r="M277" s="83">
        <f>SUM(M273:M275)</f>
        <v>0</v>
      </c>
      <c r="N277" s="83">
        <f>SUM(N273:N275)</f>
        <v>0</v>
      </c>
      <c r="O277" s="83">
        <f>SUM(O273:O275)</f>
        <v>0</v>
      </c>
      <c r="P277" s="83">
        <f>SUM(P273:P275)</f>
        <v>0</v>
      </c>
      <c r="Q277" s="31">
        <f>SUM(L277:P277)</f>
        <v>0</v>
      </c>
      <c r="R277" s="208" t="str">
        <f>IF(Q277-I277=0,"ok","error")</f>
        <v>ok</v>
      </c>
    </row>
    <row r="278" spans="1:18" ht="12.75">
      <c r="A278" s="68"/>
      <c r="B278" s="69"/>
      <c r="C278" s="69"/>
      <c r="D278" s="84" t="s">
        <v>116</v>
      </c>
      <c r="E278" s="80"/>
      <c r="F278" s="70"/>
      <c r="G278" s="71"/>
      <c r="H278" s="77"/>
      <c r="I278" s="70"/>
      <c r="J278" s="114"/>
      <c r="K278" s="110"/>
      <c r="L278" s="119"/>
      <c r="M278" s="119"/>
      <c r="N278" s="119"/>
      <c r="O278" s="119"/>
      <c r="P278" s="119"/>
      <c r="Q278" s="119"/>
      <c r="R278" s="207"/>
    </row>
    <row r="279" spans="1:18" ht="12.75">
      <c r="A279" s="383">
        <v>22</v>
      </c>
      <c r="B279" s="59" t="s">
        <v>9</v>
      </c>
      <c r="C279" s="59"/>
      <c r="D279" s="60" t="s">
        <v>194</v>
      </c>
      <c r="E279" s="112"/>
      <c r="F279" s="61" t="s">
        <v>152</v>
      </c>
      <c r="G279" s="62" t="s">
        <v>151</v>
      </c>
      <c r="H279" s="64" t="s">
        <v>153</v>
      </c>
      <c r="I279" s="64" t="s">
        <v>154</v>
      </c>
      <c r="J279" s="65" t="s">
        <v>20</v>
      </c>
      <c r="K279" s="110"/>
      <c r="L279" s="64" t="str">
        <f aca="true" t="shared" si="56" ref="L279:R279">L7</f>
        <v>Arendus</v>
      </c>
      <c r="M279" s="498" t="str">
        <f t="shared" si="56"/>
        <v>daatum</v>
      </c>
      <c r="N279" s="498" t="str">
        <f t="shared" si="56"/>
        <v>daatum</v>
      </c>
      <c r="O279" s="498" t="str">
        <f t="shared" si="56"/>
        <v>daatum</v>
      </c>
      <c r="P279" s="498" t="str">
        <f t="shared" si="56"/>
        <v>daatum</v>
      </c>
      <c r="Q279" s="64" t="str">
        <f t="shared" si="56"/>
        <v>kokku €</v>
      </c>
      <c r="R279" s="64" t="str">
        <f t="shared" si="56"/>
        <v>kontroll</v>
      </c>
    </row>
    <row r="280" spans="1:18" ht="12.75">
      <c r="A280" s="97"/>
      <c r="B280" s="76"/>
      <c r="C280" s="76"/>
      <c r="D280" s="76"/>
      <c r="E280" s="76"/>
      <c r="F280" s="77"/>
      <c r="G280" s="85"/>
      <c r="H280" s="77"/>
      <c r="I280" s="77"/>
      <c r="J280" s="333"/>
      <c r="K280" s="489"/>
      <c r="L280" s="233"/>
      <c r="M280" s="233"/>
      <c r="N280" s="233"/>
      <c r="O280" s="233"/>
      <c r="P280" s="233"/>
      <c r="Q280" s="233"/>
      <c r="R280" s="353"/>
    </row>
    <row r="281" spans="1:18" ht="12.75">
      <c r="A281" s="215"/>
      <c r="B281" s="219" t="s">
        <v>103</v>
      </c>
      <c r="C281" s="219"/>
      <c r="D281" s="216" t="s">
        <v>393</v>
      </c>
      <c r="E281" s="365"/>
      <c r="F281" s="364"/>
      <c r="G281" s="366"/>
      <c r="H281" s="364"/>
      <c r="I281" s="77">
        <f aca="true" t="shared" si="57" ref="I281:I288">F281*H281</f>
        <v>0</v>
      </c>
      <c r="J281" s="369"/>
      <c r="K281" s="220"/>
      <c r="L281" s="307"/>
      <c r="M281" s="307"/>
      <c r="N281" s="307"/>
      <c r="O281" s="307"/>
      <c r="P281" s="307"/>
      <c r="Q281" s="119">
        <f aca="true" t="shared" si="58" ref="Q281:Q288">SUM(L281:P281)</f>
        <v>0</v>
      </c>
      <c r="R281" s="209" t="str">
        <f aca="true" t="shared" si="59" ref="R281:R288">IF(Q281-I281=0,"ok","error")</f>
        <v>ok</v>
      </c>
    </row>
    <row r="282" spans="1:18" ht="12.75">
      <c r="A282" s="215"/>
      <c r="B282" s="219"/>
      <c r="C282" s="219"/>
      <c r="D282" s="216" t="s">
        <v>395</v>
      </c>
      <c r="E282" s="365"/>
      <c r="F282" s="364"/>
      <c r="G282" s="366"/>
      <c r="H282" s="364"/>
      <c r="I282" s="77">
        <f>F282*H282</f>
        <v>0</v>
      </c>
      <c r="J282" s="369"/>
      <c r="K282" s="220"/>
      <c r="L282" s="307"/>
      <c r="M282" s="307"/>
      <c r="N282" s="307"/>
      <c r="O282" s="307"/>
      <c r="P282" s="307"/>
      <c r="Q282" s="119">
        <f>SUM(L282:P282)</f>
        <v>0</v>
      </c>
      <c r="R282" s="209" t="str">
        <f>IF(Q282-I282=0,"ok","error")</f>
        <v>ok</v>
      </c>
    </row>
    <row r="283" spans="1:18" ht="12.75">
      <c r="A283" s="215"/>
      <c r="B283" s="219" t="s">
        <v>104</v>
      </c>
      <c r="C283" s="219"/>
      <c r="D283" s="216" t="s">
        <v>359</v>
      </c>
      <c r="E283" s="365"/>
      <c r="F283" s="364"/>
      <c r="G283" s="366"/>
      <c r="H283" s="364"/>
      <c r="I283" s="77">
        <f t="shared" si="57"/>
        <v>0</v>
      </c>
      <c r="J283" s="369"/>
      <c r="K283" s="220"/>
      <c r="L283" s="307"/>
      <c r="M283" s="307"/>
      <c r="N283" s="307"/>
      <c r="O283" s="307"/>
      <c r="P283" s="307"/>
      <c r="Q283" s="119">
        <f t="shared" si="58"/>
        <v>0</v>
      </c>
      <c r="R283" s="209" t="str">
        <f t="shared" si="59"/>
        <v>ok</v>
      </c>
    </row>
    <row r="284" spans="1:18" ht="12.75">
      <c r="A284" s="215"/>
      <c r="B284" s="219" t="s">
        <v>93</v>
      </c>
      <c r="C284" s="219"/>
      <c r="D284" s="216" t="s">
        <v>394</v>
      </c>
      <c r="E284" s="365"/>
      <c r="F284" s="364"/>
      <c r="G284" s="366"/>
      <c r="H284" s="364"/>
      <c r="I284" s="77">
        <f t="shared" si="57"/>
        <v>0</v>
      </c>
      <c r="J284" s="369"/>
      <c r="K284" s="220"/>
      <c r="L284" s="307"/>
      <c r="M284" s="307"/>
      <c r="N284" s="307"/>
      <c r="O284" s="307"/>
      <c r="P284" s="307"/>
      <c r="Q284" s="119">
        <f t="shared" si="58"/>
        <v>0</v>
      </c>
      <c r="R284" s="209" t="str">
        <f t="shared" si="59"/>
        <v>ok</v>
      </c>
    </row>
    <row r="285" spans="1:18" ht="12.75">
      <c r="A285" s="215"/>
      <c r="B285" s="219" t="s">
        <v>105</v>
      </c>
      <c r="C285" s="219"/>
      <c r="D285" s="216" t="s">
        <v>256</v>
      </c>
      <c r="E285" s="365"/>
      <c r="F285" s="364"/>
      <c r="G285" s="366"/>
      <c r="H285" s="364"/>
      <c r="I285" s="77">
        <f t="shared" si="57"/>
        <v>0</v>
      </c>
      <c r="J285" s="369"/>
      <c r="K285" s="220"/>
      <c r="L285" s="307"/>
      <c r="M285" s="307"/>
      <c r="N285" s="307"/>
      <c r="O285" s="307"/>
      <c r="P285" s="307"/>
      <c r="Q285" s="119">
        <f t="shared" si="58"/>
        <v>0</v>
      </c>
      <c r="R285" s="209" t="str">
        <f t="shared" si="59"/>
        <v>ok</v>
      </c>
    </row>
    <row r="286" spans="1:18" ht="12.75">
      <c r="A286" s="215"/>
      <c r="B286" s="219" t="s">
        <v>106</v>
      </c>
      <c r="C286" s="219"/>
      <c r="D286" s="216" t="s">
        <v>150</v>
      </c>
      <c r="E286" s="365"/>
      <c r="F286" s="364"/>
      <c r="G286" s="366"/>
      <c r="H286" s="364"/>
      <c r="I286" s="77">
        <f t="shared" si="57"/>
        <v>0</v>
      </c>
      <c r="J286" s="369"/>
      <c r="K286" s="220"/>
      <c r="L286" s="307"/>
      <c r="M286" s="307"/>
      <c r="N286" s="307"/>
      <c r="O286" s="307"/>
      <c r="P286" s="307"/>
      <c r="Q286" s="119">
        <f t="shared" si="58"/>
        <v>0</v>
      </c>
      <c r="R286" s="209" t="str">
        <f t="shared" si="59"/>
        <v>ok</v>
      </c>
    </row>
    <row r="287" spans="1:18" ht="12.75">
      <c r="A287" s="215"/>
      <c r="B287" s="219" t="s">
        <v>160</v>
      </c>
      <c r="C287" s="219"/>
      <c r="D287" s="216" t="s">
        <v>396</v>
      </c>
      <c r="E287" s="365"/>
      <c r="F287" s="364"/>
      <c r="G287" s="366"/>
      <c r="H287" s="364"/>
      <c r="I287" s="77">
        <f t="shared" si="57"/>
        <v>0</v>
      </c>
      <c r="J287" s="369"/>
      <c r="K287" s="220"/>
      <c r="L287" s="307"/>
      <c r="M287" s="307"/>
      <c r="N287" s="307"/>
      <c r="O287" s="307"/>
      <c r="P287" s="307"/>
      <c r="Q287" s="119">
        <f t="shared" si="58"/>
        <v>0</v>
      </c>
      <c r="R287" s="209" t="str">
        <f t="shared" si="59"/>
        <v>ok</v>
      </c>
    </row>
    <row r="288" spans="1:18" ht="12.75">
      <c r="A288" s="215"/>
      <c r="B288" s="219" t="s">
        <v>57</v>
      </c>
      <c r="C288" s="219"/>
      <c r="D288" s="216" t="s">
        <v>114</v>
      </c>
      <c r="E288" s="365"/>
      <c r="F288" s="364"/>
      <c r="G288" s="366"/>
      <c r="H288" s="364"/>
      <c r="I288" s="77">
        <f t="shared" si="57"/>
        <v>0</v>
      </c>
      <c r="J288" s="369"/>
      <c r="K288" s="220"/>
      <c r="L288" s="307"/>
      <c r="M288" s="307"/>
      <c r="N288" s="307"/>
      <c r="O288" s="307"/>
      <c r="P288" s="307"/>
      <c r="Q288" s="119">
        <f t="shared" si="58"/>
        <v>0</v>
      </c>
      <c r="R288" s="209" t="str">
        <f t="shared" si="59"/>
        <v>ok</v>
      </c>
    </row>
    <row r="289" spans="1:18" ht="12.75">
      <c r="A289" s="215"/>
      <c r="B289" s="216"/>
      <c r="C289" s="216"/>
      <c r="D289" s="84" t="s">
        <v>116</v>
      </c>
      <c r="E289" s="216"/>
      <c r="F289" s="217"/>
      <c r="G289" s="218"/>
      <c r="H289" s="217"/>
      <c r="I289" s="77"/>
      <c r="J289" s="225"/>
      <c r="K289" s="220"/>
      <c r="L289" s="222"/>
      <c r="M289" s="222"/>
      <c r="N289" s="222"/>
      <c r="O289" s="222"/>
      <c r="P289" s="222"/>
      <c r="Q289" s="119"/>
      <c r="R289" s="207"/>
    </row>
    <row r="290" spans="1:18" ht="12.75">
      <c r="A290" s="68"/>
      <c r="B290" s="79" t="s">
        <v>107</v>
      </c>
      <c r="C290" s="79"/>
      <c r="D290" s="80" t="s">
        <v>231</v>
      </c>
      <c r="E290" s="80"/>
      <c r="F290" s="70"/>
      <c r="G290" s="71"/>
      <c r="H290" s="77"/>
      <c r="I290" s="83">
        <f>SUM(I281:I288)</f>
        <v>0</v>
      </c>
      <c r="J290" s="79"/>
      <c r="K290" s="110"/>
      <c r="L290" s="83">
        <f>SUM(L281:L288)</f>
        <v>0</v>
      </c>
      <c r="M290" s="83">
        <f>SUM(M281:M288)</f>
        <v>0</v>
      </c>
      <c r="N290" s="83">
        <f>SUM(N281:N288)</f>
        <v>0</v>
      </c>
      <c r="O290" s="83">
        <f>SUM(O281:O288)</f>
        <v>0</v>
      </c>
      <c r="P290" s="83">
        <f>SUM(P281:P288)</f>
        <v>0</v>
      </c>
      <c r="Q290" s="31">
        <f>SUM(L290:P290)</f>
        <v>0</v>
      </c>
      <c r="R290" s="208" t="str">
        <f>IF(Q290-I290=0,"ok","error")</f>
        <v>ok</v>
      </c>
    </row>
    <row r="291" spans="5:18" ht="12.75">
      <c r="E291" s="49"/>
      <c r="F291" s="49"/>
      <c r="G291" s="49"/>
      <c r="H291" s="50"/>
      <c r="I291" s="50"/>
      <c r="J291" s="49"/>
      <c r="K291" s="49"/>
      <c r="L291" s="116"/>
      <c r="M291" s="116"/>
      <c r="N291" s="116"/>
      <c r="O291" s="116"/>
      <c r="P291" s="116"/>
      <c r="Q291" s="116"/>
      <c r="R291" s="211"/>
    </row>
    <row r="292" spans="1:19" ht="12.75">
      <c r="A292" s="68"/>
      <c r="B292" s="79" t="s">
        <v>11</v>
      </c>
      <c r="C292" s="79"/>
      <c r="D292" s="406" t="s">
        <v>123</v>
      </c>
      <c r="E292" s="80"/>
      <c r="F292" s="70"/>
      <c r="G292" s="71"/>
      <c r="H292" s="77"/>
      <c r="I292" s="83">
        <f>I17+I28+I41+I85+I94+I105+I126+I137+I155+I165+I171+I192+I208+I217+I225+I235+I247+I256+I263+I269+I277+I290</f>
        <v>0</v>
      </c>
      <c r="J292" s="79"/>
      <c r="K292" s="110"/>
      <c r="L292" s="83">
        <f>L17+L28+L41+L85+L94+L105+L126+L137+L155+L165+L171+L192+L208+L217+L225+L235+L247+L256+L263+L269+L277+L290</f>
        <v>0</v>
      </c>
      <c r="M292" s="83">
        <f>M17+M28+M41+M85+M94+M105+M126+M137+M155+M165+M171+M192+M208+M217+M225+M235+M247+M256+M263+M269+M277+M290</f>
        <v>0</v>
      </c>
      <c r="N292" s="83">
        <f>N17+N28+N41+N85+N94+N105+N126+N137+N155+N165+N171+N192+N208+N217+N225+N235+N247+N256+N263+N269+N277+N290</f>
        <v>0</v>
      </c>
      <c r="O292" s="83">
        <f>O17+O28+O41+O85+O94+O105+O126+O137+O155+O165+O171+O192+O208+O217+O225+O235+O247+O256+O263+O269+O277+O290</f>
        <v>0</v>
      </c>
      <c r="P292" s="83">
        <f>P17+P28+P41+P85+P94+P105+P126+P137+P155+P165+P171+P192+P208+P217+P225+P235+P247+P256+P263+P269+P277+P290</f>
        <v>0</v>
      </c>
      <c r="Q292" s="31">
        <f>ROUND(SUM(L292:P292),0)</f>
        <v>0</v>
      </c>
      <c r="R292" s="208" t="str">
        <f>IF(Q292-I292=0,"ok","error")</f>
        <v>ok</v>
      </c>
      <c r="S292" s="44"/>
    </row>
    <row r="293" spans="5:18" ht="12.75">
      <c r="E293" s="49"/>
      <c r="F293" s="49"/>
      <c r="G293" s="49"/>
      <c r="H293" s="50"/>
      <c r="I293" s="50"/>
      <c r="J293" s="49"/>
      <c r="K293" s="49"/>
      <c r="L293" s="50"/>
      <c r="M293" s="50"/>
      <c r="N293" s="50"/>
      <c r="O293" s="50"/>
      <c r="P293" s="50"/>
      <c r="Q293" s="117"/>
      <c r="R293" s="212"/>
    </row>
    <row r="294" spans="1:18" ht="12.75">
      <c r="A294" s="68"/>
      <c r="B294" s="79" t="s">
        <v>180</v>
      </c>
      <c r="C294" s="79"/>
      <c r="D294" s="80" t="s">
        <v>349</v>
      </c>
      <c r="E294" s="80"/>
      <c r="F294" s="70"/>
      <c r="G294" s="368">
        <v>0.07</v>
      </c>
      <c r="H294" s="77"/>
      <c r="I294" s="83">
        <f>ROUND(G294*I292,0)</f>
        <v>0</v>
      </c>
      <c r="J294" s="79"/>
      <c r="K294" s="110"/>
      <c r="L294" s="370"/>
      <c r="M294" s="370"/>
      <c r="N294" s="370"/>
      <c r="O294" s="370"/>
      <c r="P294" s="370"/>
      <c r="Q294" s="31">
        <f>ROUND(SUM(L294:P294),0)</f>
        <v>0</v>
      </c>
      <c r="R294" s="208" t="str">
        <f>IF(Q294-I294=0,"ok","error")</f>
        <v>ok</v>
      </c>
    </row>
    <row r="295" spans="5:18" ht="12.75">
      <c r="E295" s="49"/>
      <c r="F295" s="49"/>
      <c r="G295" s="49"/>
      <c r="H295" s="50"/>
      <c r="I295" s="50"/>
      <c r="J295" s="49"/>
      <c r="K295" s="49"/>
      <c r="L295" s="50"/>
      <c r="M295" s="50"/>
      <c r="N295" s="50"/>
      <c r="O295" s="50"/>
      <c r="P295" s="50"/>
      <c r="Q295" s="117"/>
      <c r="R295" s="212"/>
    </row>
    <row r="296" spans="1:18" ht="12.75">
      <c r="A296" s="68"/>
      <c r="B296" s="79" t="s">
        <v>180</v>
      </c>
      <c r="C296" s="79"/>
      <c r="D296" s="80" t="s">
        <v>168</v>
      </c>
      <c r="E296" s="80"/>
      <c r="F296" s="70"/>
      <c r="G296" s="368">
        <v>0.05</v>
      </c>
      <c r="H296" s="77"/>
      <c r="I296" s="83">
        <f>ROUND(G296*I292,0)</f>
        <v>0</v>
      </c>
      <c r="J296" s="79"/>
      <c r="K296" s="110"/>
      <c r="L296" s="83">
        <v>0</v>
      </c>
      <c r="M296" s="484"/>
      <c r="N296" s="484"/>
      <c r="O296" s="484"/>
      <c r="P296" s="484"/>
      <c r="Q296" s="31">
        <f>ROUND(SUM(L296:P296),0)</f>
        <v>0</v>
      </c>
      <c r="R296" s="208" t="str">
        <f>IF(Q296-I296=0,"ok","error")</f>
        <v>ok</v>
      </c>
    </row>
    <row r="297" spans="1:18" ht="12.75">
      <c r="A297" s="120"/>
      <c r="B297" s="121"/>
      <c r="C297" s="121"/>
      <c r="D297" s="122"/>
      <c r="E297" s="122"/>
      <c r="F297" s="123"/>
      <c r="G297" s="371"/>
      <c r="H297" s="375"/>
      <c r="I297" s="126"/>
      <c r="J297" s="121"/>
      <c r="K297" s="110"/>
      <c r="L297" s="126"/>
      <c r="M297" s="126"/>
      <c r="N297" s="126"/>
      <c r="O297" s="126"/>
      <c r="P297" s="126"/>
      <c r="Q297" s="127"/>
      <c r="R297" s="214"/>
    </row>
    <row r="298" spans="1:18" ht="12.75">
      <c r="A298" s="68"/>
      <c r="B298" s="79" t="s">
        <v>180</v>
      </c>
      <c r="C298" s="79"/>
      <c r="D298" s="80" t="s">
        <v>343</v>
      </c>
      <c r="E298" s="80"/>
      <c r="F298" s="70"/>
      <c r="G298" s="368">
        <v>0.05</v>
      </c>
      <c r="H298" s="77"/>
      <c r="I298" s="83">
        <f>ROUND((I292+I294+I296)*G298,0)</f>
        <v>0</v>
      </c>
      <c r="J298" s="79"/>
      <c r="K298" s="110"/>
      <c r="L298" s="83">
        <v>0</v>
      </c>
      <c r="M298" s="484"/>
      <c r="N298" s="484"/>
      <c r="O298" s="484"/>
      <c r="P298" s="484"/>
      <c r="Q298" s="31">
        <f>ROUND(SUM(L298:P298),0)</f>
        <v>0</v>
      </c>
      <c r="R298" s="208" t="str">
        <f>IF(Q298-I298=0,"ok","error")</f>
        <v>ok</v>
      </c>
    </row>
    <row r="299" spans="1:18" ht="12.75">
      <c r="A299" s="120"/>
      <c r="B299" s="121"/>
      <c r="C299" s="121"/>
      <c r="D299" s="122"/>
      <c r="E299" s="122"/>
      <c r="F299" s="123"/>
      <c r="G299" s="124"/>
      <c r="H299" s="375"/>
      <c r="I299" s="126"/>
      <c r="J299" s="121"/>
      <c r="K299" s="110"/>
      <c r="L299" s="126"/>
      <c r="M299" s="126"/>
      <c r="N299" s="126"/>
      <c r="O299" s="126"/>
      <c r="P299" s="126"/>
      <c r="Q299" s="127"/>
      <c r="R299" s="214"/>
    </row>
    <row r="300" spans="1:18" ht="13.5" thickBot="1">
      <c r="A300" s="103"/>
      <c r="B300" s="104" t="s">
        <v>181</v>
      </c>
      <c r="C300" s="104"/>
      <c r="D300" s="404" t="s">
        <v>169</v>
      </c>
      <c r="E300" s="105"/>
      <c r="F300" s="106"/>
      <c r="G300" s="107"/>
      <c r="H300" s="344"/>
      <c r="I300" s="109">
        <f>I292+I294+I296+I298</f>
        <v>0</v>
      </c>
      <c r="J300" s="104"/>
      <c r="K300" s="110"/>
      <c r="L300" s="109">
        <f>L292+L294</f>
        <v>0</v>
      </c>
      <c r="M300" s="109">
        <f>M292+M294+M296+M298</f>
        <v>0</v>
      </c>
      <c r="N300" s="109">
        <f>N292+N294+N296+N298</f>
        <v>0</v>
      </c>
      <c r="O300" s="109">
        <f>O292+O294+O296+O298</f>
        <v>0</v>
      </c>
      <c r="P300" s="109">
        <f>P292+P294+P296+P298</f>
        <v>0</v>
      </c>
      <c r="Q300" s="109">
        <f>Q292+Q294+Q296+Q298</f>
        <v>0</v>
      </c>
      <c r="R300" s="213" t="str">
        <f>IF(Q300-I300=0,"ok","error")</f>
        <v>ok</v>
      </c>
    </row>
    <row r="301" spans="1:16" ht="13.5" thickTop="1">
      <c r="A301" s="47"/>
      <c r="B301" s="47"/>
      <c r="C301" s="47"/>
      <c r="D301" s="47"/>
      <c r="E301" s="117"/>
      <c r="F301" s="117"/>
      <c r="G301" s="117"/>
      <c r="H301" s="117"/>
      <c r="I301" s="118"/>
      <c r="J301" s="117"/>
      <c r="K301" s="49"/>
      <c r="L301" s="49"/>
      <c r="M301" s="49"/>
      <c r="N301" s="49"/>
      <c r="O301" s="49"/>
      <c r="P301" s="49"/>
    </row>
    <row r="302" spans="1:10" ht="12.75">
      <c r="A302" s="47"/>
      <c r="B302" s="47"/>
      <c r="C302" s="47"/>
      <c r="D302" s="47"/>
      <c r="E302" s="47"/>
      <c r="F302" s="47"/>
      <c r="G302" s="47"/>
      <c r="H302" s="47"/>
      <c r="I302" s="54"/>
      <c r="J302" s="47"/>
    </row>
    <row r="305" spans="4:5" ht="12.75">
      <c r="D305" s="285" t="s">
        <v>279</v>
      </c>
      <c r="E305" s="279"/>
    </row>
    <row r="306" spans="4:5" ht="12.75">
      <c r="D306" s="279"/>
      <c r="E306" s="279"/>
    </row>
    <row r="307" spans="4:5" ht="12.75">
      <c r="D307" s="279" t="s">
        <v>423</v>
      </c>
      <c r="E307" s="351" t="e">
        <f>Q294/Q292</f>
        <v>#DIV/0!</v>
      </c>
    </row>
    <row r="308" spans="4:5" ht="12.75">
      <c r="D308" s="279" t="s">
        <v>352</v>
      </c>
      <c r="E308" s="351" t="e">
        <f>Q296/Q292</f>
        <v>#DIV/0!</v>
      </c>
    </row>
    <row r="309" spans="4:5" ht="12.75">
      <c r="D309" s="279" t="s">
        <v>422</v>
      </c>
      <c r="E309" s="351" t="e">
        <f>Q298/(Q292+Q294+Q296)</f>
        <v>#DIV/0!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1">
    <mergeCell ref="D3:E3"/>
  </mergeCells>
  <printOptions/>
  <pageMargins left="0.7480314960629921" right="0.35433070866141736" top="0.984251968503937" bottom="0.6299212598425197" header="0.5118110236220472" footer="0.15748031496062992"/>
  <pageSetup horizontalDpi="1200" verticalDpi="1200" orientation="portrait" paperSize="9" r:id="rId1"/>
  <headerFooter alignWithMargins="0">
    <oddFooter>&amp;RPage&amp;P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C40" sqref="C40"/>
    </sheetView>
  </sheetViews>
  <sheetFormatPr defaultColWidth="12.421875" defaultRowHeight="12.75"/>
  <cols>
    <col min="1" max="1" width="3.421875" style="22" customWidth="1"/>
    <col min="2" max="2" width="35.28125" style="22" customWidth="1"/>
    <col min="3" max="7" width="9.140625" style="22" customWidth="1"/>
    <col min="8" max="8" width="10.7109375" style="42" customWidth="1"/>
    <col min="9" max="16384" width="12.421875" style="22" customWidth="1"/>
  </cols>
  <sheetData>
    <row r="1" spans="2:8" s="43" customFormat="1" ht="18" customHeight="1">
      <c r="B1" s="278" t="s">
        <v>237</v>
      </c>
      <c r="C1" s="279"/>
      <c r="D1" s="279"/>
      <c r="E1" s="279"/>
      <c r="F1" s="280"/>
      <c r="G1" s="281"/>
      <c r="H1" s="141"/>
    </row>
    <row r="2" spans="2:8" s="43" customFormat="1" ht="18" customHeight="1">
      <c r="B2" s="282" t="s">
        <v>172</v>
      </c>
      <c r="C2" s="279"/>
      <c r="D2" s="279"/>
      <c r="E2" s="279"/>
      <c r="F2" s="280"/>
      <c r="G2" s="281"/>
      <c r="H2" s="141"/>
    </row>
    <row r="3" spans="1:8" s="43" customFormat="1" ht="18" customHeight="1">
      <c r="A3" s="45"/>
      <c r="B3" s="283">
        <f>'ea üld'!B3</f>
        <v>0</v>
      </c>
      <c r="C3" s="284"/>
      <c r="D3" s="284"/>
      <c r="E3" s="285"/>
      <c r="F3" s="280"/>
      <c r="G3" s="281"/>
      <c r="H3" s="142"/>
    </row>
    <row r="4" spans="1:8" s="43" customFormat="1" ht="13.5" thickBot="1">
      <c r="A4" s="45"/>
      <c r="B4" s="286"/>
      <c r="C4" s="287"/>
      <c r="D4" s="287"/>
      <c r="E4" s="287"/>
      <c r="F4" s="287"/>
      <c r="G4" s="287"/>
      <c r="H4" s="46"/>
    </row>
    <row r="5" spans="1:8" ht="12" thickTop="1">
      <c r="A5" s="477" t="s">
        <v>182</v>
      </c>
      <c r="B5" s="437" t="s">
        <v>183</v>
      </c>
      <c r="C5" s="459" t="s">
        <v>175</v>
      </c>
      <c r="D5" s="460" t="str">
        <f>'ea detail'!M6</f>
        <v>Tootm etap</v>
      </c>
      <c r="E5" s="460" t="str">
        <f>'ea detail'!N6</f>
        <v>Tootm etap</v>
      </c>
      <c r="F5" s="460" t="str">
        <f>'ea detail'!O6</f>
        <v>Tootm etap</v>
      </c>
      <c r="G5" s="460" t="str">
        <f>'ea detail'!P6</f>
        <v>Tootm etap</v>
      </c>
      <c r="H5" s="461" t="s">
        <v>347</v>
      </c>
    </row>
    <row r="6" spans="1:8" ht="10.5" thickBot="1">
      <c r="A6" s="478"/>
      <c r="B6" s="479"/>
      <c r="C6" s="462" t="s">
        <v>176</v>
      </c>
      <c r="D6" s="499" t="str">
        <f>'ea detail'!M7</f>
        <v>daatum</v>
      </c>
      <c r="E6" s="499" t="str">
        <f>'ea detail'!N7</f>
        <v>daatum</v>
      </c>
      <c r="F6" s="499" t="str">
        <f>'ea detail'!O7</f>
        <v>daatum</v>
      </c>
      <c r="G6" s="499" t="str">
        <f>'ea detail'!P7</f>
        <v>daatum</v>
      </c>
      <c r="H6" s="463"/>
    </row>
    <row r="7" spans="1:8" ht="13.5" thickTop="1">
      <c r="A7" s="196"/>
      <c r="B7" s="156"/>
      <c r="C7" s="184"/>
      <c r="D7" s="184"/>
      <c r="E7" s="184"/>
      <c r="F7" s="184"/>
      <c r="G7" s="184"/>
      <c r="H7" s="185"/>
    </row>
    <row r="8" spans="1:8" ht="12.75">
      <c r="A8" s="401">
        <v>1</v>
      </c>
      <c r="B8" s="198" t="str">
        <f>'ea detail'!D7</f>
        <v>KÄSIKIRI / ÕIGUSED</v>
      </c>
      <c r="C8" s="186">
        <f>'ea detail'!L17</f>
        <v>0</v>
      </c>
      <c r="D8" s="186">
        <f>'ea detail'!M17</f>
        <v>0</v>
      </c>
      <c r="E8" s="186">
        <f>'ea detail'!N17</f>
        <v>0</v>
      </c>
      <c r="F8" s="186">
        <f>'ea detail'!O17</f>
        <v>0</v>
      </c>
      <c r="G8" s="186">
        <f>'ea detail'!P17</f>
        <v>0</v>
      </c>
      <c r="H8" s="187">
        <f aca="true" t="shared" si="0" ref="H8:H29">SUM(C8:G8)</f>
        <v>0</v>
      </c>
    </row>
    <row r="9" spans="1:8" ht="12.75">
      <c r="A9" s="401">
        <v>2</v>
      </c>
      <c r="B9" s="198" t="str">
        <f>'ea detail'!D19</f>
        <v>PRODUTSENT / REŽISSÖÖR</v>
      </c>
      <c r="C9" s="186">
        <f>'ea detail'!L28</f>
        <v>0</v>
      </c>
      <c r="D9" s="186">
        <f>'ea detail'!M28</f>
        <v>0</v>
      </c>
      <c r="E9" s="186">
        <f>'ea detail'!N28</f>
        <v>0</v>
      </c>
      <c r="F9" s="186">
        <f>'ea detail'!O28</f>
        <v>0</v>
      </c>
      <c r="G9" s="186">
        <f>'ea detail'!P28</f>
        <v>0</v>
      </c>
      <c r="H9" s="187">
        <f t="shared" si="0"/>
        <v>0</v>
      </c>
    </row>
    <row r="10" spans="1:8" ht="12.75">
      <c r="A10" s="401">
        <v>3</v>
      </c>
      <c r="B10" s="198" t="str">
        <f>'ea detail'!D30</f>
        <v>NÄITLEJAD / CASTING</v>
      </c>
      <c r="C10" s="186">
        <f>'ea detail'!L41</f>
        <v>0</v>
      </c>
      <c r="D10" s="186">
        <f>'ea detail'!M41</f>
        <v>0</v>
      </c>
      <c r="E10" s="186">
        <f>'ea detail'!N41</f>
        <v>0</v>
      </c>
      <c r="F10" s="186">
        <f>'ea detail'!O41</f>
        <v>0</v>
      </c>
      <c r="G10" s="186">
        <f>'ea detail'!P41</f>
        <v>0</v>
      </c>
      <c r="H10" s="187">
        <f t="shared" si="0"/>
        <v>0</v>
      </c>
    </row>
    <row r="11" spans="1:8" ht="12.75">
      <c r="A11" s="401">
        <v>4</v>
      </c>
      <c r="B11" s="198" t="str">
        <f>'ea detail'!D43</f>
        <v>FILMIGRUPP</v>
      </c>
      <c r="C11" s="186">
        <f>'ea detail'!L85</f>
        <v>0</v>
      </c>
      <c r="D11" s="186">
        <f>'ea detail'!M85</f>
        <v>0</v>
      </c>
      <c r="E11" s="186">
        <f>'ea detail'!N85</f>
        <v>0</v>
      </c>
      <c r="F11" s="186">
        <f>'ea detail'!O85</f>
        <v>0</v>
      </c>
      <c r="G11" s="186">
        <f>'ea detail'!P85</f>
        <v>0</v>
      </c>
      <c r="H11" s="187">
        <f t="shared" si="0"/>
        <v>0</v>
      </c>
    </row>
    <row r="12" spans="1:8" ht="12.75">
      <c r="A12" s="401">
        <v>5</v>
      </c>
      <c r="B12" s="199" t="str">
        <f>'ea detail'!D87</f>
        <v>SOTSIAALMAKS</v>
      </c>
      <c r="C12" s="186">
        <f>'ea detail'!L94</f>
        <v>0</v>
      </c>
      <c r="D12" s="186">
        <f>'ea detail'!M94</f>
        <v>0</v>
      </c>
      <c r="E12" s="186">
        <f>'ea detail'!N94</f>
        <v>0</v>
      </c>
      <c r="F12" s="186">
        <f>'ea detail'!O94</f>
        <v>0</v>
      </c>
      <c r="G12" s="186">
        <f>'ea detail'!P94</f>
        <v>0</v>
      </c>
      <c r="H12" s="187">
        <f t="shared" si="0"/>
        <v>0</v>
      </c>
    </row>
    <row r="13" spans="1:8" ht="12.75">
      <c r="A13" s="401">
        <v>6</v>
      </c>
      <c r="B13" s="198" t="str">
        <f>'ea detail'!D96</f>
        <v>VÕTTEPAIKADE KULU</v>
      </c>
      <c r="C13" s="188">
        <f>'ea detail'!L105</f>
        <v>0</v>
      </c>
      <c r="D13" s="188">
        <f>'ea detail'!M105</f>
        <v>0</v>
      </c>
      <c r="E13" s="188">
        <f>'ea detail'!N105</f>
        <v>0</v>
      </c>
      <c r="F13" s="188">
        <f>'ea detail'!O105</f>
        <v>0</v>
      </c>
      <c r="G13" s="188">
        <f>'ea detail'!P105</f>
        <v>0</v>
      </c>
      <c r="H13" s="187">
        <f t="shared" si="0"/>
        <v>0</v>
      </c>
    </row>
    <row r="14" spans="1:8" ht="12.75">
      <c r="A14" s="401">
        <v>7</v>
      </c>
      <c r="B14" s="198" t="str">
        <f>'ea detail'!D107</f>
        <v>VÕTTETEHNIKA</v>
      </c>
      <c r="C14" s="186">
        <f>'ea detail'!L126</f>
        <v>0</v>
      </c>
      <c r="D14" s="186">
        <f>'ea detail'!M126</f>
        <v>0</v>
      </c>
      <c r="E14" s="186">
        <f>'ea detail'!N126</f>
        <v>0</v>
      </c>
      <c r="F14" s="186">
        <f>'ea detail'!O126</f>
        <v>0</v>
      </c>
      <c r="G14" s="186">
        <f>'ea detail'!P126</f>
        <v>0</v>
      </c>
      <c r="H14" s="187">
        <f t="shared" si="0"/>
        <v>0</v>
      </c>
    </row>
    <row r="15" spans="1:8" ht="12.75">
      <c r="A15" s="401">
        <v>8</v>
      </c>
      <c r="B15" s="198" t="str">
        <f>'ea detail'!D128</f>
        <v>VÕTTETEHNILISTE TEENUSTE PAKETID</v>
      </c>
      <c r="C15" s="186">
        <f>'ea detail'!L137</f>
        <v>0</v>
      </c>
      <c r="D15" s="186">
        <f>'ea detail'!M137</f>
        <v>0</v>
      </c>
      <c r="E15" s="186">
        <f>'ea detail'!N137</f>
        <v>0</v>
      </c>
      <c r="F15" s="186">
        <f>'ea detail'!O137</f>
        <v>0</v>
      </c>
      <c r="G15" s="186">
        <f>'ea detail'!P137</f>
        <v>0</v>
      </c>
      <c r="H15" s="187">
        <f t="shared" si="0"/>
        <v>0</v>
      </c>
    </row>
    <row r="16" spans="1:8" ht="12.75">
      <c r="A16" s="401">
        <v>9</v>
      </c>
      <c r="B16" s="198" t="str">
        <f>'ea detail'!D139</f>
        <v>LAVASTUSKULUD</v>
      </c>
      <c r="C16" s="186">
        <f>'ea detail'!L155</f>
        <v>0</v>
      </c>
      <c r="D16" s="186">
        <f>'ea detail'!M155</f>
        <v>0</v>
      </c>
      <c r="E16" s="186">
        <f>'ea detail'!N155</f>
        <v>0</v>
      </c>
      <c r="F16" s="186">
        <f>'ea detail'!O155</f>
        <v>0</v>
      </c>
      <c r="G16" s="186">
        <f>'ea detail'!P155</f>
        <v>0</v>
      </c>
      <c r="H16" s="187">
        <f t="shared" si="0"/>
        <v>0</v>
      </c>
    </row>
    <row r="17" spans="1:8" ht="12.75">
      <c r="A17" s="401">
        <v>10</v>
      </c>
      <c r="B17" s="198" t="str">
        <f>'ea detail'!D157</f>
        <v>MATERJAL</v>
      </c>
      <c r="C17" s="186">
        <f>'ea detail'!L165</f>
        <v>0</v>
      </c>
      <c r="D17" s="186">
        <f>'ea detail'!M165</f>
        <v>0</v>
      </c>
      <c r="E17" s="186">
        <f>'ea detail'!N165</f>
        <v>0</v>
      </c>
      <c r="F17" s="186">
        <f>'ea detail'!O165</f>
        <v>0</v>
      </c>
      <c r="G17" s="186">
        <f>'ea detail'!P165</f>
        <v>0</v>
      </c>
      <c r="H17" s="187">
        <f t="shared" si="0"/>
        <v>0</v>
      </c>
    </row>
    <row r="18" spans="1:8" ht="12.75">
      <c r="A18" s="401">
        <v>11</v>
      </c>
      <c r="B18" s="198" t="str">
        <f>'ea detail'!D167</f>
        <v>LABOR</v>
      </c>
      <c r="C18" s="186">
        <f>'ea detail'!L171</f>
        <v>0</v>
      </c>
      <c r="D18" s="186">
        <f>'ea detail'!M171</f>
        <v>0</v>
      </c>
      <c r="E18" s="186">
        <f>'ea detail'!N171</f>
        <v>0</v>
      </c>
      <c r="F18" s="186">
        <f>'ea detail'!O171</f>
        <v>0</v>
      </c>
      <c r="G18" s="186">
        <f>'ea detail'!P171</f>
        <v>0</v>
      </c>
      <c r="H18" s="187">
        <f t="shared" si="0"/>
        <v>0</v>
      </c>
    </row>
    <row r="19" spans="1:8" ht="12.75">
      <c r="A19" s="401">
        <v>12</v>
      </c>
      <c r="B19" s="198" t="str">
        <f>'ea detail'!D173</f>
        <v>JÄRELTÖÖTLUS</v>
      </c>
      <c r="C19" s="186">
        <f>'ea detail'!L192</f>
        <v>0</v>
      </c>
      <c r="D19" s="186">
        <f>'ea detail'!M192</f>
        <v>0</v>
      </c>
      <c r="E19" s="186">
        <f>'ea detail'!N192</f>
        <v>0</v>
      </c>
      <c r="F19" s="186">
        <f>'ea detail'!O192</f>
        <v>0</v>
      </c>
      <c r="G19" s="186">
        <f>'ea detail'!P192</f>
        <v>0</v>
      </c>
      <c r="H19" s="187">
        <f t="shared" si="0"/>
        <v>0</v>
      </c>
    </row>
    <row r="20" spans="1:8" ht="12.75">
      <c r="A20" s="401">
        <v>13</v>
      </c>
      <c r="B20" s="198" t="str">
        <f>'ea detail'!D194</f>
        <v>MUUSIKA</v>
      </c>
      <c r="C20" s="186">
        <f>'ea detail'!L208</f>
        <v>0</v>
      </c>
      <c r="D20" s="186">
        <f>'ea detail'!M208</f>
        <v>0</v>
      </c>
      <c r="E20" s="186">
        <f>'ea detail'!N208</f>
        <v>0</v>
      </c>
      <c r="F20" s="186">
        <f>'ea detail'!O208</f>
        <v>0</v>
      </c>
      <c r="G20" s="186">
        <f>'ea detail'!P208</f>
        <v>0</v>
      </c>
      <c r="H20" s="187">
        <f t="shared" si="0"/>
        <v>0</v>
      </c>
    </row>
    <row r="21" spans="1:8" ht="12.75">
      <c r="A21" s="401">
        <v>14</v>
      </c>
      <c r="B21" s="198" t="str">
        <f>'ea detail'!D210</f>
        <v>TIITRID / GRAAFIKA</v>
      </c>
      <c r="C21" s="186">
        <f>'ea detail'!L217</f>
        <v>0</v>
      </c>
      <c r="D21" s="186">
        <f>'ea detail'!M217</f>
        <v>0</v>
      </c>
      <c r="E21" s="186">
        <f>'ea detail'!N217</f>
        <v>0</v>
      </c>
      <c r="F21" s="186">
        <f>'ea detail'!O217</f>
        <v>0</v>
      </c>
      <c r="G21" s="186">
        <f>'ea detail'!P217</f>
        <v>0</v>
      </c>
      <c r="H21" s="187">
        <f t="shared" si="0"/>
        <v>0</v>
      </c>
    </row>
    <row r="22" spans="1:8" ht="12.75">
      <c r="A22" s="401">
        <v>15</v>
      </c>
      <c r="B22" s="198" t="str">
        <f>'ea detail'!D219</f>
        <v>ARHIIVIMATERJAL</v>
      </c>
      <c r="C22" s="186">
        <f>'ea detail'!L225</f>
        <v>0</v>
      </c>
      <c r="D22" s="186">
        <f>'ea detail'!M225</f>
        <v>0</v>
      </c>
      <c r="E22" s="186">
        <f>'ea detail'!N225</f>
        <v>0</v>
      </c>
      <c r="F22" s="186">
        <f>'ea detail'!O225</f>
        <v>0</v>
      </c>
      <c r="G22" s="186">
        <f>'ea detail'!P225</f>
        <v>0</v>
      </c>
      <c r="H22" s="187">
        <f t="shared" si="0"/>
        <v>0</v>
      </c>
    </row>
    <row r="23" spans="1:8" ht="12.75">
      <c r="A23" s="401">
        <v>16</v>
      </c>
      <c r="B23" s="198" t="str">
        <f>'ea detail'!D227</f>
        <v>TRANSPORDIKULUD</v>
      </c>
      <c r="C23" s="186">
        <f>'ea detail'!L235</f>
        <v>0</v>
      </c>
      <c r="D23" s="186">
        <f>'ea detail'!M235</f>
        <v>0</v>
      </c>
      <c r="E23" s="186">
        <f>'ea detail'!N235</f>
        <v>0</v>
      </c>
      <c r="F23" s="186">
        <f>'ea detail'!O235</f>
        <v>0</v>
      </c>
      <c r="G23" s="186">
        <f>'ea detail'!P235</f>
        <v>0</v>
      </c>
      <c r="H23" s="187">
        <f t="shared" si="0"/>
        <v>0</v>
      </c>
    </row>
    <row r="24" spans="1:8" ht="12.75">
      <c r="A24" s="401">
        <v>17</v>
      </c>
      <c r="B24" s="198" t="str">
        <f>'ea detail'!D237</f>
        <v>REISIKULU / MAJUTUS / PÄEVARAHA</v>
      </c>
      <c r="C24" s="186">
        <f>'ea detail'!L247</f>
        <v>0</v>
      </c>
      <c r="D24" s="186">
        <f>'ea detail'!M247</f>
        <v>0</v>
      </c>
      <c r="E24" s="186">
        <f>'ea detail'!N247</f>
        <v>0</v>
      </c>
      <c r="F24" s="186">
        <f>'ea detail'!O247</f>
        <v>0</v>
      </c>
      <c r="G24" s="186">
        <f>'ea detail'!P247</f>
        <v>0</v>
      </c>
      <c r="H24" s="187">
        <f t="shared" si="0"/>
        <v>0</v>
      </c>
    </row>
    <row r="25" spans="1:8" ht="12.75">
      <c r="A25" s="401">
        <v>18</v>
      </c>
      <c r="B25" s="198" t="str">
        <f>'ea detail'!D249</f>
        <v>MUU TOOTMISKULU</v>
      </c>
      <c r="C25" s="186">
        <f>'ea detail'!L256</f>
        <v>0</v>
      </c>
      <c r="D25" s="186">
        <f>'ea detail'!M256</f>
        <v>0</v>
      </c>
      <c r="E25" s="186">
        <f>'ea detail'!N256</f>
        <v>0</v>
      </c>
      <c r="F25" s="186">
        <f>'ea detail'!O256</f>
        <v>0</v>
      </c>
      <c r="G25" s="186">
        <f>'ea detail'!P256</f>
        <v>0</v>
      </c>
      <c r="H25" s="187">
        <f t="shared" si="0"/>
        <v>0</v>
      </c>
    </row>
    <row r="26" spans="1:8" ht="12.75">
      <c r="A26" s="401">
        <v>19</v>
      </c>
      <c r="B26" s="198" t="str">
        <f>'ea detail'!D258</f>
        <v>KINDLUSTUS</v>
      </c>
      <c r="C26" s="186">
        <f>'ea detail'!L263</f>
        <v>0</v>
      </c>
      <c r="D26" s="186">
        <f>'ea detail'!M263</f>
        <v>0</v>
      </c>
      <c r="E26" s="186">
        <f>'ea detail'!N263</f>
        <v>0</v>
      </c>
      <c r="F26" s="186">
        <f>'ea detail'!O263</f>
        <v>0</v>
      </c>
      <c r="G26" s="186">
        <f>'ea detail'!P263</f>
        <v>0</v>
      </c>
      <c r="H26" s="187">
        <f t="shared" si="0"/>
        <v>0</v>
      </c>
    </row>
    <row r="27" spans="1:8" ht="12.75">
      <c r="A27" s="401">
        <v>20</v>
      </c>
      <c r="B27" s="198" t="str">
        <f>'ea detail'!D265</f>
        <v>AUDIT</v>
      </c>
      <c r="C27" s="186">
        <f>'ea detail'!L269</f>
        <v>0</v>
      </c>
      <c r="D27" s="186">
        <f>'ea detail'!M269</f>
        <v>0</v>
      </c>
      <c r="E27" s="186">
        <f>'ea detail'!N269</f>
        <v>0</v>
      </c>
      <c r="F27" s="186">
        <f>'ea detail'!O269</f>
        <v>0</v>
      </c>
      <c r="G27" s="186">
        <f>'ea detail'!P269</f>
        <v>0</v>
      </c>
      <c r="H27" s="187">
        <f t="shared" si="0"/>
        <v>0</v>
      </c>
    </row>
    <row r="28" spans="1:8" ht="12.75">
      <c r="A28" s="401">
        <v>21</v>
      </c>
      <c r="B28" s="198" t="str">
        <f>'ea detail'!D271</f>
        <v>FINANTS / ÕIGUS</v>
      </c>
      <c r="C28" s="186">
        <f>'ea detail'!L277</f>
        <v>0</v>
      </c>
      <c r="D28" s="186">
        <f>'ea detail'!M277</f>
        <v>0</v>
      </c>
      <c r="E28" s="186">
        <f>'ea detail'!N277</f>
        <v>0</v>
      </c>
      <c r="F28" s="186">
        <f>'ea detail'!O277</f>
        <v>0</v>
      </c>
      <c r="G28" s="186">
        <f>'ea detail'!P277</f>
        <v>0</v>
      </c>
      <c r="H28" s="187">
        <f t="shared" si="0"/>
        <v>0</v>
      </c>
    </row>
    <row r="29" spans="1:8" ht="12.75">
      <c r="A29" s="401">
        <v>22</v>
      </c>
      <c r="B29" s="198" t="str">
        <f>'ea detail'!D279</f>
        <v>TURUNDUSKULU</v>
      </c>
      <c r="C29" s="186">
        <f>'ea detail'!L290</f>
        <v>0</v>
      </c>
      <c r="D29" s="186">
        <f>'ea detail'!M290</f>
        <v>0</v>
      </c>
      <c r="E29" s="186">
        <f>'ea detail'!N290</f>
        <v>0</v>
      </c>
      <c r="F29" s="186">
        <f>'ea detail'!O290</f>
        <v>0</v>
      </c>
      <c r="G29" s="186">
        <f>'ea detail'!P290</f>
        <v>0</v>
      </c>
      <c r="H29" s="187">
        <f t="shared" si="0"/>
        <v>0</v>
      </c>
    </row>
    <row r="30" spans="1:8" ht="12.75">
      <c r="A30" s="197"/>
      <c r="B30" s="200"/>
      <c r="C30" s="189"/>
      <c r="D30" s="189"/>
      <c r="E30" s="189"/>
      <c r="F30" s="189"/>
      <c r="G30" s="189"/>
      <c r="H30" s="187"/>
    </row>
    <row r="31" spans="1:9" ht="12.75">
      <c r="A31" s="196"/>
      <c r="B31" s="201" t="s">
        <v>123</v>
      </c>
      <c r="C31" s="188">
        <f>'ea detail'!L292</f>
        <v>0</v>
      </c>
      <c r="D31" s="188">
        <f>'ea detail'!M292</f>
        <v>0</v>
      </c>
      <c r="E31" s="188">
        <f>'ea detail'!N292</f>
        <v>0</v>
      </c>
      <c r="F31" s="188">
        <f>'ea detail'!O292</f>
        <v>0</v>
      </c>
      <c r="G31" s="188">
        <f>'ea detail'!P292</f>
        <v>0</v>
      </c>
      <c r="H31" s="185">
        <f>SUM(H8:H30)</f>
        <v>0</v>
      </c>
      <c r="I31" s="42"/>
    </row>
    <row r="32" spans="1:8" ht="12.75">
      <c r="A32" s="197"/>
      <c r="B32" s="200"/>
      <c r="C32" s="189"/>
      <c r="D32" s="189"/>
      <c r="E32" s="189"/>
      <c r="F32" s="189"/>
      <c r="G32" s="189"/>
      <c r="H32" s="187"/>
    </row>
    <row r="33" spans="1:8" ht="12.75">
      <c r="A33" s="197"/>
      <c r="B33" s="200" t="s">
        <v>349</v>
      </c>
      <c r="C33" s="186">
        <f>'ea detail'!L294</f>
        <v>0</v>
      </c>
      <c r="D33" s="186">
        <f>'ea detail'!M294</f>
        <v>0</v>
      </c>
      <c r="E33" s="186">
        <f>'ea detail'!N294</f>
        <v>0</v>
      </c>
      <c r="F33" s="186">
        <f>'ea detail'!O294</f>
        <v>0</v>
      </c>
      <c r="G33" s="186">
        <f>'ea detail'!P294</f>
        <v>0</v>
      </c>
      <c r="H33" s="187">
        <f>SUM(C33:G33)</f>
        <v>0</v>
      </c>
    </row>
    <row r="34" spans="1:8" ht="12.75">
      <c r="A34" s="197"/>
      <c r="B34" s="200" t="s">
        <v>168</v>
      </c>
      <c r="C34" s="186">
        <f>'ea detail'!L296</f>
        <v>0</v>
      </c>
      <c r="D34" s="186">
        <f>'ea detail'!M296</f>
        <v>0</v>
      </c>
      <c r="E34" s="186">
        <f>'ea detail'!N296</f>
        <v>0</v>
      </c>
      <c r="F34" s="186">
        <f>'ea detail'!O296</f>
        <v>0</v>
      </c>
      <c r="G34" s="186">
        <f>'ea detail'!P296</f>
        <v>0</v>
      </c>
      <c r="H34" s="187">
        <f>SUM(C34:G34)</f>
        <v>0</v>
      </c>
    </row>
    <row r="35" spans="1:8" ht="12.75">
      <c r="A35" s="197"/>
      <c r="B35" s="198" t="str">
        <f>'ea detail'!D298</f>
        <v>TOOTMISTASU</v>
      </c>
      <c r="C35" s="186">
        <f>'ea detail'!L298</f>
        <v>0</v>
      </c>
      <c r="D35" s="186">
        <f>'ea detail'!M298</f>
        <v>0</v>
      </c>
      <c r="E35" s="186">
        <f>'ea detail'!N298</f>
        <v>0</v>
      </c>
      <c r="F35" s="186">
        <f>'ea detail'!O298</f>
        <v>0</v>
      </c>
      <c r="G35" s="186">
        <f>'ea detail'!P298</f>
        <v>0</v>
      </c>
      <c r="H35" s="187">
        <f>SUM(C35:G35)</f>
        <v>0</v>
      </c>
    </row>
    <row r="36" spans="1:8" ht="12.75">
      <c r="A36" s="196"/>
      <c r="B36" s="202"/>
      <c r="C36" s="190"/>
      <c r="D36" s="190"/>
      <c r="E36" s="190"/>
      <c r="F36" s="190"/>
      <c r="G36" s="190"/>
      <c r="H36" s="185"/>
    </row>
    <row r="37" spans="1:8" ht="13.5" thickBot="1">
      <c r="A37" s="464"/>
      <c r="B37" s="465" t="s">
        <v>174</v>
      </c>
      <c r="C37" s="480">
        <f>SUM(C31+C33+C34+C35)</f>
        <v>0</v>
      </c>
      <c r="D37" s="480">
        <f>SUM(D31+D33+D34+D35)</f>
        <v>0</v>
      </c>
      <c r="E37" s="480">
        <f>SUM(E31+E33+E34+E35)</f>
        <v>0</v>
      </c>
      <c r="F37" s="480">
        <f>SUM(F31+F33+F34+F35)</f>
        <v>0</v>
      </c>
      <c r="G37" s="480">
        <f>SUM(G31+G33+G34+G35)</f>
        <v>0</v>
      </c>
      <c r="H37" s="422">
        <f>H31+H33+H34+H35</f>
        <v>0</v>
      </c>
    </row>
    <row r="38" spans="1:8" ht="18" customHeight="1" thickTop="1">
      <c r="A38" s="25"/>
      <c r="B38" s="26"/>
      <c r="C38" s="27"/>
      <c r="D38" s="27"/>
      <c r="E38" s="27"/>
      <c r="F38" s="27"/>
      <c r="G38" s="27"/>
      <c r="H38" s="41"/>
    </row>
    <row r="39" spans="1:8" ht="11.25">
      <c r="A39" s="470"/>
      <c r="B39" s="481" t="s">
        <v>173</v>
      </c>
      <c r="C39" s="468"/>
      <c r="D39" s="468"/>
      <c r="E39" s="468"/>
      <c r="F39" s="468"/>
      <c r="G39" s="468"/>
      <c r="H39" s="482" t="s">
        <v>347</v>
      </c>
    </row>
    <row r="40" spans="1:8" ht="12.75">
      <c r="A40" s="400">
        <v>1</v>
      </c>
      <c r="B40" s="191" t="s">
        <v>353</v>
      </c>
      <c r="C40" s="277"/>
      <c r="D40" s="277"/>
      <c r="E40" s="277"/>
      <c r="F40" s="277"/>
      <c r="G40" s="277"/>
      <c r="H40" s="183">
        <f aca="true" t="shared" si="1" ref="H40:H50">SUM(C40:G40)</f>
        <v>0</v>
      </c>
    </row>
    <row r="41" spans="1:8" ht="12.75">
      <c r="A41" s="400">
        <v>2</v>
      </c>
      <c r="B41" s="191" t="s">
        <v>196</v>
      </c>
      <c r="C41" s="277"/>
      <c r="D41" s="277"/>
      <c r="E41" s="277"/>
      <c r="F41" s="277"/>
      <c r="G41" s="277"/>
      <c r="H41" s="183">
        <f t="shared" si="1"/>
        <v>0</v>
      </c>
    </row>
    <row r="42" spans="1:8" ht="12.75">
      <c r="A42" s="400">
        <v>3</v>
      </c>
      <c r="B42" s="191" t="s">
        <v>401</v>
      </c>
      <c r="C42" s="277"/>
      <c r="D42" s="277"/>
      <c r="E42" s="277"/>
      <c r="F42" s="277"/>
      <c r="G42" s="277"/>
      <c r="H42" s="183">
        <f t="shared" si="1"/>
        <v>0</v>
      </c>
    </row>
    <row r="43" spans="1:8" ht="12.75">
      <c r="A43" s="400">
        <v>4</v>
      </c>
      <c r="B43" s="191" t="s">
        <v>402</v>
      </c>
      <c r="C43" s="277"/>
      <c r="D43" s="277"/>
      <c r="E43" s="277"/>
      <c r="F43" s="277"/>
      <c r="G43" s="277"/>
      <c r="H43" s="183">
        <f t="shared" si="1"/>
        <v>0</v>
      </c>
    </row>
    <row r="44" spans="1:8" ht="12.75">
      <c r="A44" s="400">
        <v>5</v>
      </c>
      <c r="B44" s="191" t="s">
        <v>403</v>
      </c>
      <c r="C44" s="277"/>
      <c r="D44" s="277"/>
      <c r="E44" s="277"/>
      <c r="F44" s="277"/>
      <c r="G44" s="277"/>
      <c r="H44" s="183">
        <f t="shared" si="1"/>
        <v>0</v>
      </c>
    </row>
    <row r="45" spans="1:8" ht="12.75">
      <c r="A45" s="400">
        <v>6</v>
      </c>
      <c r="B45" s="191" t="s">
        <v>404</v>
      </c>
      <c r="C45" s="277"/>
      <c r="D45" s="277"/>
      <c r="E45" s="277"/>
      <c r="F45" s="277"/>
      <c r="G45" s="277"/>
      <c r="H45" s="183">
        <f t="shared" si="1"/>
        <v>0</v>
      </c>
    </row>
    <row r="46" spans="1:8" ht="12.75">
      <c r="A46" s="400">
        <v>7</v>
      </c>
      <c r="B46" s="191" t="s">
        <v>405</v>
      </c>
      <c r="C46" s="277"/>
      <c r="D46" s="277"/>
      <c r="E46" s="277"/>
      <c r="F46" s="277"/>
      <c r="G46" s="277"/>
      <c r="H46" s="183">
        <f t="shared" si="1"/>
        <v>0</v>
      </c>
    </row>
    <row r="47" spans="1:8" ht="12.75">
      <c r="A47" s="400">
        <v>8</v>
      </c>
      <c r="B47" s="191" t="s">
        <v>406</v>
      </c>
      <c r="C47" s="277"/>
      <c r="D47" s="277"/>
      <c r="E47" s="277"/>
      <c r="F47" s="277"/>
      <c r="G47" s="277"/>
      <c r="H47" s="183">
        <f t="shared" si="1"/>
        <v>0</v>
      </c>
    </row>
    <row r="48" spans="1:8" ht="12.75">
      <c r="A48" s="400">
        <v>9</v>
      </c>
      <c r="B48" s="191" t="s">
        <v>407</v>
      </c>
      <c r="C48" s="277"/>
      <c r="D48" s="277"/>
      <c r="E48" s="277"/>
      <c r="F48" s="277"/>
      <c r="G48" s="277"/>
      <c r="H48" s="183">
        <f t="shared" si="1"/>
        <v>0</v>
      </c>
    </row>
    <row r="49" spans="1:8" ht="12.75">
      <c r="A49" s="400">
        <v>10</v>
      </c>
      <c r="B49" s="191" t="s">
        <v>408</v>
      </c>
      <c r="C49" s="277"/>
      <c r="D49" s="277"/>
      <c r="E49" s="277"/>
      <c r="F49" s="277"/>
      <c r="G49" s="277"/>
      <c r="H49" s="183">
        <f t="shared" si="1"/>
        <v>0</v>
      </c>
    </row>
    <row r="50" spans="1:8" ht="12.75">
      <c r="A50" s="400">
        <v>11</v>
      </c>
      <c r="B50" s="191" t="s">
        <v>197</v>
      </c>
      <c r="C50" s="277"/>
      <c r="D50" s="277"/>
      <c r="E50" s="277"/>
      <c r="F50" s="277"/>
      <c r="G50" s="277"/>
      <c r="H50" s="183">
        <f t="shared" si="1"/>
        <v>0</v>
      </c>
    </row>
    <row r="51" spans="1:10" ht="12.75">
      <c r="A51" s="470"/>
      <c r="B51" s="471" t="s">
        <v>278</v>
      </c>
      <c r="C51" s="472">
        <f aca="true" t="shared" si="2" ref="C51:H51">SUM(C40:C50)</f>
        <v>0</v>
      </c>
      <c r="D51" s="472">
        <f t="shared" si="2"/>
        <v>0</v>
      </c>
      <c r="E51" s="472">
        <f t="shared" si="2"/>
        <v>0</v>
      </c>
      <c r="F51" s="472">
        <f t="shared" si="2"/>
        <v>0</v>
      </c>
      <c r="G51" s="472">
        <f t="shared" si="2"/>
        <v>0</v>
      </c>
      <c r="H51" s="435">
        <f t="shared" si="2"/>
        <v>0</v>
      </c>
      <c r="I51" s="42"/>
      <c r="J51" s="42"/>
    </row>
    <row r="52" spans="1:8" s="32" customFormat="1" ht="12.75">
      <c r="A52" s="33"/>
      <c r="B52" s="203"/>
      <c r="C52" s="193"/>
      <c r="D52" s="193"/>
      <c r="E52" s="193"/>
      <c r="F52" s="193"/>
      <c r="G52" s="193"/>
      <c r="H52" s="204"/>
    </row>
    <row r="53" spans="1:9" ht="12.75">
      <c r="A53" s="470"/>
      <c r="B53" s="473" t="s">
        <v>261</v>
      </c>
      <c r="C53" s="474">
        <f aca="true" t="shared" si="3" ref="C53:H53">C51-C37</f>
        <v>0</v>
      </c>
      <c r="D53" s="474">
        <f t="shared" si="3"/>
        <v>0</v>
      </c>
      <c r="E53" s="474">
        <f t="shared" si="3"/>
        <v>0</v>
      </c>
      <c r="F53" s="474">
        <f t="shared" si="3"/>
        <v>0</v>
      </c>
      <c r="G53" s="474">
        <f t="shared" si="3"/>
        <v>0</v>
      </c>
      <c r="H53" s="475">
        <f t="shared" si="3"/>
        <v>0</v>
      </c>
      <c r="I53" s="42"/>
    </row>
    <row r="54" spans="1:8" ht="12.75">
      <c r="A54" s="470"/>
      <c r="B54" s="473" t="s">
        <v>262</v>
      </c>
      <c r="C54" s="474">
        <f>C53</f>
        <v>0</v>
      </c>
      <c r="D54" s="474">
        <f>C54+D53</f>
        <v>0</v>
      </c>
      <c r="E54" s="474">
        <f>D54+E53</f>
        <v>0</v>
      </c>
      <c r="F54" s="474">
        <f>E54+F53</f>
        <v>0</v>
      </c>
      <c r="G54" s="474">
        <f>F54+G53</f>
        <v>0</v>
      </c>
      <c r="H54" s="475">
        <f>H53+G54</f>
        <v>0</v>
      </c>
    </row>
    <row r="55" spans="1:8" s="32" customFormat="1" ht="15" customHeight="1">
      <c r="A55" s="33"/>
      <c r="B55" s="143"/>
      <c r="C55" s="144"/>
      <c r="D55" s="144"/>
      <c r="E55" s="144"/>
      <c r="F55" s="144"/>
      <c r="G55" s="144"/>
      <c r="H55" s="145"/>
    </row>
    <row r="56" spans="1:8" s="32" customFormat="1" ht="15" customHeight="1">
      <c r="A56" s="33"/>
      <c r="B56" s="143"/>
      <c r="C56" s="144"/>
      <c r="D56" s="144"/>
      <c r="E56" s="144"/>
      <c r="F56" s="144"/>
      <c r="G56" s="144"/>
      <c r="H56" s="145"/>
    </row>
    <row r="57" spans="1:8" s="49" customFormat="1" ht="18.75" customHeight="1">
      <c r="A57" s="48"/>
      <c r="B57" s="195" t="s">
        <v>177</v>
      </c>
      <c r="C57" s="146"/>
      <c r="D57" s="146"/>
      <c r="E57" s="147"/>
      <c r="F57" s="147"/>
      <c r="G57" s="147"/>
      <c r="H57" s="148"/>
    </row>
    <row r="58" spans="1:8" s="49" customFormat="1" ht="18.75" customHeight="1">
      <c r="A58" s="48"/>
      <c r="B58" s="195"/>
      <c r="C58" s="147"/>
      <c r="D58" s="147"/>
      <c r="E58" s="147"/>
      <c r="F58" s="147"/>
      <c r="G58" s="147"/>
      <c r="H58" s="148"/>
    </row>
    <row r="59" spans="1:8" s="49" customFormat="1" ht="19.5" customHeight="1">
      <c r="A59" s="48"/>
      <c r="B59" s="195" t="s">
        <v>273</v>
      </c>
      <c r="C59" s="146"/>
      <c r="D59" s="146"/>
      <c r="E59" s="147"/>
      <c r="F59" s="147"/>
      <c r="G59" s="147"/>
      <c r="H59" s="148"/>
    </row>
  </sheetData>
  <sheetProtection sheet="1" formatCells="0" formatColumns="0" formatRows="0" selectLockedCells="1"/>
  <printOptions/>
  <pageMargins left="1.0236220472440944" right="0.2362204724409449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PageLayoutView="0" workbookViewId="0" topLeftCell="A1">
      <selection activeCell="B3" sqref="B3:F3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9.8515625" style="0" bestFit="1" customWidth="1"/>
    <col min="4" max="4" width="10.140625" style="0" customWidth="1"/>
    <col min="6" max="6" width="7.7109375" style="0" customWidth="1"/>
    <col min="7" max="7" width="9.8515625" style="0" bestFit="1" customWidth="1"/>
  </cols>
  <sheetData>
    <row r="1" spans="1:10" ht="18">
      <c r="A1" s="237"/>
      <c r="B1" s="237"/>
      <c r="C1" s="12"/>
      <c r="D1" s="13" t="s">
        <v>291</v>
      </c>
      <c r="E1" s="238"/>
      <c r="F1" s="239"/>
      <c r="G1" s="239"/>
      <c r="H1" s="240"/>
      <c r="J1" s="51"/>
    </row>
    <row r="2" spans="1:10" ht="6.75" customHeight="1">
      <c r="A2" s="241"/>
      <c r="B2" s="242"/>
      <c r="C2" s="243"/>
      <c r="D2" s="244"/>
      <c r="E2" s="238"/>
      <c r="F2" s="239"/>
      <c r="G2" s="239"/>
      <c r="H2" s="245"/>
      <c r="J2" s="51"/>
    </row>
    <row r="3" spans="1:8" ht="16.5" customHeight="1">
      <c r="A3" s="242"/>
      <c r="B3" s="504"/>
      <c r="C3" s="504"/>
      <c r="D3" s="504"/>
      <c r="E3" s="504"/>
      <c r="F3" s="504"/>
      <c r="G3" s="239"/>
      <c r="H3" s="239"/>
    </row>
    <row r="4" spans="1:8" ht="12.75">
      <c r="A4" s="246"/>
      <c r="B4" s="247"/>
      <c r="C4" s="248"/>
      <c r="D4" s="249" t="s">
        <v>161</v>
      </c>
      <c r="E4" s="250"/>
      <c r="F4" s="251"/>
      <c r="G4" s="240"/>
      <c r="H4" s="240"/>
    </row>
    <row r="5" spans="1:8" ht="15">
      <c r="A5" s="252" t="s">
        <v>184</v>
      </c>
      <c r="B5" s="253"/>
      <c r="C5" s="505"/>
      <c r="D5" s="505"/>
      <c r="E5" s="505"/>
      <c r="F5" s="255"/>
      <c r="G5" s="256"/>
      <c r="H5" s="257"/>
    </row>
    <row r="6" spans="1:8" ht="12.75">
      <c r="A6" s="258"/>
      <c r="B6" s="258"/>
      <c r="C6" s="259"/>
      <c r="D6" s="259"/>
      <c r="E6" s="260"/>
      <c r="F6" s="259"/>
      <c r="G6" s="259"/>
      <c r="H6" s="259"/>
    </row>
    <row r="7" spans="1:8" ht="12.75">
      <c r="A7" s="402" t="s">
        <v>276</v>
      </c>
      <c r="B7" s="402"/>
      <c r="C7" s="506"/>
      <c r="D7" s="506"/>
      <c r="E7" s="403" t="s">
        <v>165</v>
      </c>
      <c r="F7" s="403"/>
      <c r="G7" s="508"/>
      <c r="H7" s="508"/>
    </row>
    <row r="8" spans="1:8" ht="12.75">
      <c r="A8" s="402" t="s">
        <v>277</v>
      </c>
      <c r="B8" s="402"/>
      <c r="C8" s="506"/>
      <c r="D8" s="506"/>
      <c r="E8" s="403" t="s">
        <v>397</v>
      </c>
      <c r="F8" s="403"/>
      <c r="G8" s="509"/>
      <c r="H8" s="509"/>
    </row>
    <row r="9" spans="1:8" ht="12.75">
      <c r="A9" s="258" t="s">
        <v>163</v>
      </c>
      <c r="B9" s="258"/>
      <c r="C9" s="506"/>
      <c r="D9" s="506"/>
      <c r="E9" s="403" t="s">
        <v>398</v>
      </c>
      <c r="F9" s="403"/>
      <c r="G9" s="509"/>
      <c r="H9" s="509"/>
    </row>
    <row r="10" spans="1:8" ht="12.75">
      <c r="A10" s="258" t="s">
        <v>164</v>
      </c>
      <c r="B10" s="258"/>
      <c r="C10" s="506"/>
      <c r="D10" s="506"/>
      <c r="E10" s="403" t="s">
        <v>399</v>
      </c>
      <c r="F10" s="403"/>
      <c r="G10" s="483"/>
      <c r="H10" s="273"/>
    </row>
    <row r="11" spans="1:8" ht="12.75">
      <c r="A11" s="258" t="s">
        <v>280</v>
      </c>
      <c r="B11" s="258"/>
      <c r="C11" s="506"/>
      <c r="D11" s="506"/>
      <c r="E11" s="403" t="s">
        <v>400</v>
      </c>
      <c r="F11" s="403"/>
      <c r="G11" s="508"/>
      <c r="H11" s="508"/>
    </row>
    <row r="12" spans="1:8" ht="12.75">
      <c r="A12" s="260" t="s">
        <v>344</v>
      </c>
      <c r="B12" s="259"/>
      <c r="C12" s="506"/>
      <c r="D12" s="506"/>
      <c r="E12" s="403" t="s">
        <v>162</v>
      </c>
      <c r="F12" s="403"/>
      <c r="G12" s="507"/>
      <c r="H12" s="507"/>
    </row>
    <row r="13" spans="1:8" ht="12.75">
      <c r="A13" s="260" t="s">
        <v>185</v>
      </c>
      <c r="B13" s="259"/>
      <c r="C13" s="507"/>
      <c r="D13" s="507"/>
      <c r="E13" s="259" t="s">
        <v>409</v>
      </c>
      <c r="F13" s="259"/>
      <c r="G13" s="272"/>
      <c r="H13" s="273"/>
    </row>
    <row r="14" spans="1:8" ht="12.75">
      <c r="A14" s="258"/>
      <c r="B14" s="258"/>
      <c r="C14" s="129"/>
      <c r="D14" s="259"/>
      <c r="E14" s="261"/>
      <c r="F14" s="262"/>
      <c r="G14" s="131"/>
      <c r="H14" s="262"/>
    </row>
    <row r="15" spans="1:8" ht="13.5" thickBot="1">
      <c r="A15" s="408" t="s">
        <v>412</v>
      </c>
      <c r="B15" s="18"/>
      <c r="D15" s="19"/>
      <c r="E15" s="20"/>
      <c r="F15" s="19"/>
      <c r="G15" s="19"/>
      <c r="H15" s="19"/>
    </row>
    <row r="16" spans="1:8" ht="13.5" thickTop="1">
      <c r="A16" s="437" t="s">
        <v>182</v>
      </c>
      <c r="B16" s="438"/>
      <c r="C16" s="438" t="s">
        <v>167</v>
      </c>
      <c r="D16" s="439"/>
      <c r="E16" s="450"/>
      <c r="F16" s="440"/>
      <c r="G16" s="440" t="s">
        <v>10</v>
      </c>
      <c r="H16" s="458" t="s">
        <v>347</v>
      </c>
    </row>
    <row r="17" spans="1:8" ht="12.75">
      <c r="A17" s="156"/>
      <c r="B17" s="177"/>
      <c r="C17" s="163"/>
      <c r="D17" s="163"/>
      <c r="E17" s="451"/>
      <c r="F17" s="178"/>
      <c r="G17" s="178"/>
      <c r="H17" s="205"/>
    </row>
    <row r="18" spans="1:8" ht="12.75">
      <c r="A18" s="150">
        <v>1</v>
      </c>
      <c r="B18" s="151" t="str">
        <f>'teg detail'!D7</f>
        <v>KÄSIKIRI / ÕIGUSED</v>
      </c>
      <c r="C18" s="152"/>
      <c r="D18" s="152"/>
      <c r="E18" s="452"/>
      <c r="F18" s="180"/>
      <c r="G18" s="394" t="str">
        <f aca="true" t="shared" si="0" ref="G18:G40">IF($H$46=0,"-",H18/$H$46)</f>
        <v>-</v>
      </c>
      <c r="H18" s="187">
        <f>'teg detail'!Q17</f>
        <v>0</v>
      </c>
    </row>
    <row r="19" spans="1:8" ht="12.75">
      <c r="A19" s="150">
        <v>2</v>
      </c>
      <c r="B19" s="151" t="str">
        <f>'teg detail'!D19</f>
        <v>PRODUTSENT / REZHISSÖÖR</v>
      </c>
      <c r="C19" s="152"/>
      <c r="D19" s="152"/>
      <c r="E19" s="452"/>
      <c r="F19" s="180"/>
      <c r="G19" s="394" t="str">
        <f t="shared" si="0"/>
        <v>-</v>
      </c>
      <c r="H19" s="187">
        <f>'teg detail'!Q28</f>
        <v>0</v>
      </c>
    </row>
    <row r="20" spans="1:8" ht="12.75">
      <c r="A20" s="150">
        <v>3</v>
      </c>
      <c r="B20" s="151" t="str">
        <f>'teg detail'!D30</f>
        <v>NÄITLEJAD / CASTING</v>
      </c>
      <c r="C20" s="152"/>
      <c r="D20" s="152"/>
      <c r="E20" s="452"/>
      <c r="F20" s="180"/>
      <c r="G20" s="394" t="str">
        <f t="shared" si="0"/>
        <v>-</v>
      </c>
      <c r="H20" s="187">
        <f>'teg detail'!Q41</f>
        <v>0</v>
      </c>
    </row>
    <row r="21" spans="1:8" ht="12.75">
      <c r="A21" s="150">
        <v>4</v>
      </c>
      <c r="B21" s="151" t="str">
        <f>'teg detail'!D43</f>
        <v>FILMIGRUPP</v>
      </c>
      <c r="C21" s="152"/>
      <c r="D21" s="152"/>
      <c r="E21" s="452"/>
      <c r="F21" s="180"/>
      <c r="G21" s="394" t="str">
        <f t="shared" si="0"/>
        <v>-</v>
      </c>
      <c r="H21" s="187">
        <f>'teg detail'!Q85</f>
        <v>0</v>
      </c>
    </row>
    <row r="22" spans="1:8" ht="12.75">
      <c r="A22" s="150">
        <v>5</v>
      </c>
      <c r="B22" s="157" t="str">
        <f>'teg detail'!D87</f>
        <v>SOTSIAALMAKS</v>
      </c>
      <c r="C22" s="158"/>
      <c r="D22" s="158"/>
      <c r="E22" s="452"/>
      <c r="F22" s="180"/>
      <c r="G22" s="394" t="str">
        <f t="shared" si="0"/>
        <v>-</v>
      </c>
      <c r="H22" s="187">
        <f>'teg detail'!Q94</f>
        <v>0</v>
      </c>
    </row>
    <row r="23" spans="1:8" ht="12.75">
      <c r="A23" s="150">
        <v>6</v>
      </c>
      <c r="B23" s="151" t="str">
        <f>'teg detail'!D96</f>
        <v>VÕTTEPAIKADE KULU</v>
      </c>
      <c r="C23" s="152"/>
      <c r="D23" s="152"/>
      <c r="E23" s="452"/>
      <c r="F23" s="180"/>
      <c r="G23" s="394" t="str">
        <f t="shared" si="0"/>
        <v>-</v>
      </c>
      <c r="H23" s="187">
        <f>'teg detail'!Q105</f>
        <v>0</v>
      </c>
    </row>
    <row r="24" spans="1:8" ht="12.75">
      <c r="A24" s="150">
        <v>7</v>
      </c>
      <c r="B24" s="151" t="str">
        <f>'teg detail'!D107</f>
        <v>VÕTTETEHNIKA</v>
      </c>
      <c r="C24" s="152"/>
      <c r="D24" s="152"/>
      <c r="E24" s="452"/>
      <c r="F24" s="180"/>
      <c r="G24" s="394" t="str">
        <f t="shared" si="0"/>
        <v>-</v>
      </c>
      <c r="H24" s="187">
        <f>'teg detail'!Q126</f>
        <v>0</v>
      </c>
    </row>
    <row r="25" spans="1:8" ht="12.75">
      <c r="A25" s="150">
        <v>8</v>
      </c>
      <c r="B25" s="151" t="str">
        <f>'teg detail'!D128</f>
        <v>TEHNILISTE TEENUSTE PAKETID</v>
      </c>
      <c r="C25" s="152"/>
      <c r="D25" s="152"/>
      <c r="E25" s="452"/>
      <c r="F25" s="180"/>
      <c r="G25" s="394" t="str">
        <f t="shared" si="0"/>
        <v>-</v>
      </c>
      <c r="H25" s="187">
        <f>'teg detail'!Q137</f>
        <v>0</v>
      </c>
    </row>
    <row r="26" spans="1:8" ht="12.75">
      <c r="A26" s="150">
        <v>9</v>
      </c>
      <c r="B26" s="151" t="str">
        <f>'teg detail'!D139</f>
        <v>LAVASTUSKULUD</v>
      </c>
      <c r="C26" s="152"/>
      <c r="D26" s="152"/>
      <c r="E26" s="452"/>
      <c r="F26" s="180"/>
      <c r="G26" s="394" t="str">
        <f t="shared" si="0"/>
        <v>-</v>
      </c>
      <c r="H26" s="187">
        <f>'teg detail'!Q155</f>
        <v>0</v>
      </c>
    </row>
    <row r="27" spans="1:8" ht="12.75">
      <c r="A27" s="150">
        <v>10</v>
      </c>
      <c r="B27" s="151" t="str">
        <f>'teg detail'!D157</f>
        <v>MATERJAL</v>
      </c>
      <c r="C27" s="152"/>
      <c r="D27" s="152"/>
      <c r="E27" s="452"/>
      <c r="F27" s="180"/>
      <c r="G27" s="394" t="str">
        <f t="shared" si="0"/>
        <v>-</v>
      </c>
      <c r="H27" s="187">
        <f>'teg detail'!Q165</f>
        <v>0</v>
      </c>
    </row>
    <row r="28" spans="1:8" ht="12.75">
      <c r="A28" s="150">
        <v>11</v>
      </c>
      <c r="B28" s="151" t="str">
        <f>'teg detail'!D167</f>
        <v>LABOR</v>
      </c>
      <c r="C28" s="152"/>
      <c r="D28" s="152"/>
      <c r="E28" s="452"/>
      <c r="F28" s="180"/>
      <c r="G28" s="394" t="str">
        <f t="shared" si="0"/>
        <v>-</v>
      </c>
      <c r="H28" s="187">
        <f>'teg detail'!Q171</f>
        <v>0</v>
      </c>
    </row>
    <row r="29" spans="1:8" ht="12.75">
      <c r="A29" s="150">
        <v>12</v>
      </c>
      <c r="B29" s="151" t="str">
        <f>'teg detail'!D173</f>
        <v>JÄRELTÖÖTLUS</v>
      </c>
      <c r="C29" s="152"/>
      <c r="D29" s="152"/>
      <c r="E29" s="452"/>
      <c r="F29" s="180"/>
      <c r="G29" s="394" t="str">
        <f t="shared" si="0"/>
        <v>-</v>
      </c>
      <c r="H29" s="187">
        <f>'teg detail'!Q192</f>
        <v>0</v>
      </c>
    </row>
    <row r="30" spans="1:8" ht="12.75">
      <c r="A30" s="150">
        <v>13</v>
      </c>
      <c r="B30" s="151" t="str">
        <f>'teg detail'!D194</f>
        <v>MUUSIKA</v>
      </c>
      <c r="C30" s="152"/>
      <c r="D30" s="152"/>
      <c r="E30" s="452"/>
      <c r="F30" s="180"/>
      <c r="G30" s="394" t="str">
        <f t="shared" si="0"/>
        <v>-</v>
      </c>
      <c r="H30" s="187">
        <f>'teg detail'!Q208</f>
        <v>0</v>
      </c>
    </row>
    <row r="31" spans="1:8" ht="12.75">
      <c r="A31" s="150">
        <v>14</v>
      </c>
      <c r="B31" s="151" t="str">
        <f>'teg detail'!D210</f>
        <v>TIITRID / GRAAFIKA</v>
      </c>
      <c r="C31" s="152"/>
      <c r="D31" s="152"/>
      <c r="E31" s="452"/>
      <c r="F31" s="180"/>
      <c r="G31" s="394" t="str">
        <f t="shared" si="0"/>
        <v>-</v>
      </c>
      <c r="H31" s="187">
        <f>'teg detail'!Q217</f>
        <v>0</v>
      </c>
    </row>
    <row r="32" spans="1:8" ht="12.75">
      <c r="A32" s="150">
        <v>15</v>
      </c>
      <c r="B32" s="151" t="str">
        <f>'teg detail'!D219</f>
        <v>ARHIIVIMATERJAL</v>
      </c>
      <c r="C32" s="152"/>
      <c r="D32" s="152"/>
      <c r="E32" s="452"/>
      <c r="F32" s="180"/>
      <c r="G32" s="394" t="str">
        <f t="shared" si="0"/>
        <v>-</v>
      </c>
      <c r="H32" s="187">
        <f>'teg detail'!Q225</f>
        <v>0</v>
      </c>
    </row>
    <row r="33" spans="1:8" ht="12.75">
      <c r="A33" s="150">
        <v>16</v>
      </c>
      <c r="B33" s="151" t="str">
        <f>'teg detail'!D227</f>
        <v>TRANSPORDIKULUD</v>
      </c>
      <c r="C33" s="152"/>
      <c r="D33" s="152"/>
      <c r="E33" s="452"/>
      <c r="F33" s="180"/>
      <c r="G33" s="394" t="str">
        <f t="shared" si="0"/>
        <v>-</v>
      </c>
      <c r="H33" s="187">
        <f>'teg detail'!Q235</f>
        <v>0</v>
      </c>
    </row>
    <row r="34" spans="1:8" ht="12.75">
      <c r="A34" s="150">
        <v>17</v>
      </c>
      <c r="B34" s="151" t="str">
        <f>'teg detail'!D237</f>
        <v>REISIKULU / MAJUTUS / PÄEVARAHA</v>
      </c>
      <c r="C34" s="152"/>
      <c r="D34" s="152"/>
      <c r="E34" s="452"/>
      <c r="F34" s="180"/>
      <c r="G34" s="394" t="str">
        <f t="shared" si="0"/>
        <v>-</v>
      </c>
      <c r="H34" s="187">
        <f>'teg detail'!Q247</f>
        <v>0</v>
      </c>
    </row>
    <row r="35" spans="1:8" ht="12.75">
      <c r="A35" s="150">
        <v>18</v>
      </c>
      <c r="B35" s="151" t="str">
        <f>'teg detail'!D249</f>
        <v>MUU TOOTMISKULU</v>
      </c>
      <c r="C35" s="152"/>
      <c r="D35" s="152"/>
      <c r="E35" s="452"/>
      <c r="F35" s="180"/>
      <c r="G35" s="394" t="str">
        <f t="shared" si="0"/>
        <v>-</v>
      </c>
      <c r="H35" s="187">
        <f>'teg detail'!Q256</f>
        <v>0</v>
      </c>
    </row>
    <row r="36" spans="1:8" ht="12.75">
      <c r="A36" s="150">
        <v>19</v>
      </c>
      <c r="B36" s="151" t="str">
        <f>'teg detail'!D258</f>
        <v>KINDLUSTUS</v>
      </c>
      <c r="C36" s="152"/>
      <c r="D36" s="152"/>
      <c r="E36" s="452"/>
      <c r="F36" s="180"/>
      <c r="G36" s="394" t="str">
        <f t="shared" si="0"/>
        <v>-</v>
      </c>
      <c r="H36" s="187">
        <f>'teg detail'!Q263</f>
        <v>0</v>
      </c>
    </row>
    <row r="37" spans="1:8" ht="12.75">
      <c r="A37" s="150">
        <v>20</v>
      </c>
      <c r="B37" s="151" t="str">
        <f>'ea detail'!D265</f>
        <v>AUDIT</v>
      </c>
      <c r="C37" s="152"/>
      <c r="D37" s="152"/>
      <c r="E37" s="452"/>
      <c r="F37" s="180"/>
      <c r="G37" s="394" t="str">
        <f t="shared" si="0"/>
        <v>-</v>
      </c>
      <c r="H37" s="187">
        <f>'teg detail'!Q269</f>
        <v>0</v>
      </c>
    </row>
    <row r="38" spans="1:8" ht="12.75">
      <c r="A38" s="150">
        <v>21</v>
      </c>
      <c r="B38" s="151" t="str">
        <f>'ea detail'!D271</f>
        <v>FINANTS / ÕIGUS</v>
      </c>
      <c r="C38" s="152"/>
      <c r="D38" s="152"/>
      <c r="E38" s="452"/>
      <c r="F38" s="180"/>
      <c r="G38" s="394" t="str">
        <f t="shared" si="0"/>
        <v>-</v>
      </c>
      <c r="H38" s="187">
        <f>'teg detail'!Q277</f>
        <v>0</v>
      </c>
    </row>
    <row r="39" spans="1:8" ht="12.75">
      <c r="A39" s="150">
        <v>22</v>
      </c>
      <c r="B39" s="151" t="str">
        <f>'teg detail'!D279</f>
        <v>TURUNDUSKULU</v>
      </c>
      <c r="C39" s="152"/>
      <c r="D39" s="152"/>
      <c r="E39" s="452"/>
      <c r="F39" s="180"/>
      <c r="G39" s="394" t="str">
        <f t="shared" si="0"/>
        <v>-</v>
      </c>
      <c r="H39" s="187">
        <f>'teg detail'!Q290</f>
        <v>0</v>
      </c>
    </row>
    <row r="40" spans="1:8" ht="12.75">
      <c r="A40" s="156"/>
      <c r="B40" s="159"/>
      <c r="C40" s="160" t="s">
        <v>123</v>
      </c>
      <c r="D40" s="161"/>
      <c r="E40" s="453"/>
      <c r="F40" s="180"/>
      <c r="G40" s="394" t="str">
        <f t="shared" si="0"/>
        <v>-</v>
      </c>
      <c r="H40" s="206">
        <f>'teg rahavoog'!H31</f>
        <v>0</v>
      </c>
    </row>
    <row r="41" spans="1:8" ht="12.75">
      <c r="A41" s="156"/>
      <c r="B41" s="159"/>
      <c r="C41" s="158"/>
      <c r="D41" s="158"/>
      <c r="E41" s="452"/>
      <c r="F41" s="180"/>
      <c r="G41" s="394"/>
      <c r="H41" s="185"/>
    </row>
    <row r="42" spans="1:8" ht="12.75">
      <c r="A42" s="156"/>
      <c r="B42" s="159"/>
      <c r="C42" s="158" t="s">
        <v>349</v>
      </c>
      <c r="D42" s="158"/>
      <c r="E42" s="452"/>
      <c r="F42" s="180"/>
      <c r="G42" s="394" t="str">
        <f>IF($H$46=0,"-",H42/$H$46)</f>
        <v>-</v>
      </c>
      <c r="H42" s="185">
        <f>'teg detail'!Q294</f>
        <v>0</v>
      </c>
    </row>
    <row r="43" spans="1:8" ht="12.75">
      <c r="A43" s="156"/>
      <c r="B43" s="159"/>
      <c r="C43" s="158" t="s">
        <v>168</v>
      </c>
      <c r="D43" s="158"/>
      <c r="E43" s="452"/>
      <c r="F43" s="181"/>
      <c r="G43" s="394" t="str">
        <f>IF($H$46=0,"-",H43/$H$46)</f>
        <v>-</v>
      </c>
      <c r="H43" s="185">
        <f>'teg detail'!Q296</f>
        <v>0</v>
      </c>
    </row>
    <row r="44" spans="1:8" ht="12.75">
      <c r="A44" s="156"/>
      <c r="B44" s="159"/>
      <c r="C44" s="380" t="str">
        <f>'teg detail'!D298</f>
        <v>TOOTMISTASU</v>
      </c>
      <c r="D44" s="158"/>
      <c r="E44" s="452"/>
      <c r="F44" s="181"/>
      <c r="G44" s="394" t="str">
        <f>IF($H$46=0,"-",H44/$H$46)</f>
        <v>-</v>
      </c>
      <c r="H44" s="185">
        <f>'teg detail'!Q298</f>
        <v>0</v>
      </c>
    </row>
    <row r="45" spans="1:8" ht="12.75">
      <c r="A45" s="156"/>
      <c r="B45" s="159"/>
      <c r="C45" s="158"/>
      <c r="D45" s="158"/>
      <c r="E45" s="452"/>
      <c r="F45" s="180"/>
      <c r="G45" s="154"/>
      <c r="H45" s="185"/>
    </row>
    <row r="46" spans="1:8" ht="13.5" thickBot="1">
      <c r="A46" s="416"/>
      <c r="B46" s="417"/>
      <c r="C46" s="418"/>
      <c r="D46" s="419" t="s">
        <v>283</v>
      </c>
      <c r="E46" s="454"/>
      <c r="F46" s="442"/>
      <c r="G46" s="443" t="e">
        <f>G40+G42+G43+G44</f>
        <v>#VALUE!</v>
      </c>
      <c r="H46" s="422">
        <f>'teg rahavoog'!H37</f>
        <v>0</v>
      </c>
    </row>
    <row r="47" spans="1:8" ht="13.5" thickTop="1">
      <c r="A47" s="2"/>
      <c r="B47" s="6"/>
      <c r="C47" s="3"/>
      <c r="D47" s="3"/>
      <c r="E47" s="7"/>
      <c r="F47" s="4"/>
      <c r="G47" s="5"/>
      <c r="H47" s="39"/>
    </row>
    <row r="48" spans="1:8" s="29" customFormat="1" ht="12.75">
      <c r="A48" s="444" t="s">
        <v>195</v>
      </c>
      <c r="B48" s="424"/>
      <c r="C48" s="425"/>
      <c r="D48" s="425"/>
      <c r="E48" s="455"/>
      <c r="F48" s="445"/>
      <c r="G48" s="445" t="s">
        <v>10</v>
      </c>
      <c r="H48" s="446" t="s">
        <v>347</v>
      </c>
    </row>
    <row r="49" spans="1:8" ht="12.75">
      <c r="A49" s="150">
        <v>1</v>
      </c>
      <c r="B49" s="166" t="str">
        <f>'teg rahavoog'!B40</f>
        <v>EESTI FILMI INSTITUUT</v>
      </c>
      <c r="C49" s="170"/>
      <c r="D49" s="170"/>
      <c r="E49" s="456"/>
      <c r="F49" s="182"/>
      <c r="G49" s="394" t="e">
        <f>H49/$H$60</f>
        <v>#DIV/0!</v>
      </c>
      <c r="H49" s="183">
        <f>'teg rahavoog'!H40</f>
        <v>0</v>
      </c>
    </row>
    <row r="50" spans="1:8" ht="12.75">
      <c r="A50" s="150">
        <v>2</v>
      </c>
      <c r="B50" s="166" t="str">
        <f>'teg rahavoog'!B41</f>
        <v>KULTUURKAPITAL</v>
      </c>
      <c r="C50" s="170"/>
      <c r="D50" s="170"/>
      <c r="E50" s="456"/>
      <c r="F50" s="182"/>
      <c r="G50" s="394" t="e">
        <f aca="true" t="shared" si="1" ref="G50:G59">H50/$H$60</f>
        <v>#DIV/0!</v>
      </c>
      <c r="H50" s="183">
        <f>'teg rahavoog'!H41</f>
        <v>0</v>
      </c>
    </row>
    <row r="51" spans="1:8" ht="12.75">
      <c r="A51" s="150">
        <v>3</v>
      </c>
      <c r="B51" s="166" t="str">
        <f>'teg rahavoog'!B42</f>
        <v>MUUD EESTI FONDID</v>
      </c>
      <c r="C51" s="170"/>
      <c r="D51" s="170"/>
      <c r="E51" s="456"/>
      <c r="F51" s="182"/>
      <c r="G51" s="394" t="e">
        <f t="shared" si="1"/>
        <v>#DIV/0!</v>
      </c>
      <c r="H51" s="183">
        <f>'teg rahavoog'!H42</f>
        <v>0</v>
      </c>
    </row>
    <row r="52" spans="1:8" ht="12.75">
      <c r="A52" s="150">
        <v>4</v>
      </c>
      <c r="B52" s="166" t="str">
        <f>'teg rahavoog'!B43</f>
        <v>EESTI TELEKANAL</v>
      </c>
      <c r="C52" s="170"/>
      <c r="D52" s="170"/>
      <c r="E52" s="456"/>
      <c r="F52" s="182"/>
      <c r="G52" s="394" t="e">
        <f t="shared" si="1"/>
        <v>#DIV/0!</v>
      </c>
      <c r="H52" s="183">
        <f>'teg rahavoog'!H43</f>
        <v>0</v>
      </c>
    </row>
    <row r="53" spans="1:8" ht="12.75">
      <c r="A53" s="150">
        <v>5</v>
      </c>
      <c r="B53" s="166" t="str">
        <f>'teg rahavoog'!B44</f>
        <v>MUUD EESTI TOETUSED</v>
      </c>
      <c r="C53" s="170"/>
      <c r="D53" s="170"/>
      <c r="E53" s="456"/>
      <c r="F53" s="182"/>
      <c r="G53" s="394" t="e">
        <f t="shared" si="1"/>
        <v>#DIV/0!</v>
      </c>
      <c r="H53" s="183">
        <f>'teg rahavoog'!H44</f>
        <v>0</v>
      </c>
    </row>
    <row r="54" spans="1:8" ht="12.75">
      <c r="A54" s="150">
        <v>6</v>
      </c>
      <c r="B54" s="166" t="str">
        <f>'teg rahavoog'!B45</f>
        <v>TEISTE RIIKIDE FONDID</v>
      </c>
      <c r="C54" s="170"/>
      <c r="D54" s="170"/>
      <c r="E54" s="456"/>
      <c r="F54" s="182"/>
      <c r="G54" s="394" t="e">
        <f t="shared" si="1"/>
        <v>#DIV/0!</v>
      </c>
      <c r="H54" s="183">
        <f>'teg rahavoog'!H45</f>
        <v>0</v>
      </c>
    </row>
    <row r="55" spans="1:8" ht="12.75">
      <c r="A55" s="150">
        <v>7</v>
      </c>
      <c r="B55" s="166" t="str">
        <f>'teg rahavoog'!B46</f>
        <v>TEISTE RIIKIDE TELEKANALID</v>
      </c>
      <c r="C55" s="170"/>
      <c r="D55" s="170"/>
      <c r="E55" s="456"/>
      <c r="F55" s="182"/>
      <c r="G55" s="394" t="e">
        <f t="shared" si="1"/>
        <v>#DIV/0!</v>
      </c>
      <c r="H55" s="183">
        <f>'teg rahavoog'!H46</f>
        <v>0</v>
      </c>
    </row>
    <row r="56" spans="1:8" ht="12.75">
      <c r="A56" s="150">
        <v>8</v>
      </c>
      <c r="B56" s="166" t="str">
        <f>'teg rahavoog'!B47</f>
        <v>MUUD TEISTE RIIKIDE TOETUSED</v>
      </c>
      <c r="C56" s="170"/>
      <c r="D56" s="170"/>
      <c r="E56" s="456"/>
      <c r="F56" s="182"/>
      <c r="G56" s="394" t="e">
        <f t="shared" si="1"/>
        <v>#DIV/0!</v>
      </c>
      <c r="H56" s="183">
        <f>'teg rahavoog'!H47</f>
        <v>0</v>
      </c>
    </row>
    <row r="57" spans="1:8" ht="12.75">
      <c r="A57" s="150">
        <v>9</v>
      </c>
      <c r="B57" s="166" t="str">
        <f>'teg rahavoog'!B48</f>
        <v>MEDIA</v>
      </c>
      <c r="C57" s="170"/>
      <c r="D57" s="170"/>
      <c r="E57" s="456"/>
      <c r="F57" s="182"/>
      <c r="G57" s="394" t="e">
        <f t="shared" si="1"/>
        <v>#DIV/0!</v>
      </c>
      <c r="H57" s="183">
        <f>'teg rahavoog'!H48</f>
        <v>0</v>
      </c>
    </row>
    <row r="58" spans="1:8" ht="12.75">
      <c r="A58" s="150">
        <v>10</v>
      </c>
      <c r="B58" s="166" t="str">
        <f>'teg rahavoog'!B49</f>
        <v>EURIMAGES</v>
      </c>
      <c r="C58" s="170"/>
      <c r="D58" s="170"/>
      <c r="E58" s="456"/>
      <c r="F58" s="182"/>
      <c r="G58" s="394" t="e">
        <f t="shared" si="1"/>
        <v>#DIV/0!</v>
      </c>
      <c r="H58" s="183">
        <f>'teg rahavoog'!H49</f>
        <v>0</v>
      </c>
    </row>
    <row r="59" spans="1:8" ht="12.75">
      <c r="A59" s="150">
        <v>11</v>
      </c>
      <c r="B59" s="166" t="str">
        <f>'teg rahavoog'!B50</f>
        <v>FILMITOOTMISETTEVÕTTE OMAPANUS</v>
      </c>
      <c r="C59" s="170"/>
      <c r="D59" s="170"/>
      <c r="E59" s="456"/>
      <c r="F59" s="182"/>
      <c r="G59" s="394" t="e">
        <f t="shared" si="1"/>
        <v>#DIV/0!</v>
      </c>
      <c r="H59" s="183">
        <f>'teg rahavoog'!H50</f>
        <v>0</v>
      </c>
    </row>
    <row r="60" spans="1:8" ht="12.75">
      <c r="A60" s="430"/>
      <c r="B60" s="431"/>
      <c r="C60" s="432"/>
      <c r="D60" s="449" t="s">
        <v>414</v>
      </c>
      <c r="E60" s="457"/>
      <c r="F60" s="447"/>
      <c r="G60" s="448" t="e">
        <f>SUM(G49:G59)</f>
        <v>#DIV/0!</v>
      </c>
      <c r="H60" s="435">
        <f>SUM(H49:H59)</f>
        <v>0</v>
      </c>
    </row>
    <row r="61" spans="1:8" ht="12.75">
      <c r="A61" s="430"/>
      <c r="B61" s="431"/>
      <c r="C61" s="432"/>
      <c r="D61" s="449" t="s">
        <v>263</v>
      </c>
      <c r="E61" s="457"/>
      <c r="F61" s="447"/>
      <c r="G61" s="436"/>
      <c r="H61" s="435">
        <f>H60-H46</f>
        <v>0</v>
      </c>
    </row>
    <row r="62" spans="1:8" s="8" customFormat="1" ht="21" customHeight="1">
      <c r="A62" s="132"/>
      <c r="B62" s="133"/>
      <c r="C62" s="134"/>
      <c r="D62" s="135"/>
      <c r="E62" s="136"/>
      <c r="F62" s="136"/>
      <c r="G62" s="137"/>
      <c r="H62" s="138"/>
    </row>
    <row r="63" spans="1:8" ht="12.75">
      <c r="A63" s="171"/>
      <c r="B63" s="172"/>
      <c r="C63" s="173" t="s">
        <v>163</v>
      </c>
      <c r="D63" s="275"/>
      <c r="E63" s="275"/>
      <c r="F63" s="176"/>
      <c r="G63" s="274" t="s">
        <v>171</v>
      </c>
      <c r="H63" s="140"/>
    </row>
    <row r="64" spans="1:8" ht="12.75">
      <c r="A64" s="171"/>
      <c r="B64" s="172"/>
      <c r="C64" s="173"/>
      <c r="D64" s="276"/>
      <c r="E64" s="276"/>
      <c r="F64" s="176"/>
      <c r="G64" s="139"/>
      <c r="H64" s="140"/>
    </row>
    <row r="65" spans="1:8" ht="12.75">
      <c r="A65" s="171"/>
      <c r="B65" s="172"/>
      <c r="C65" s="173" t="s">
        <v>273</v>
      </c>
      <c r="D65" s="275"/>
      <c r="E65" s="275"/>
      <c r="F65" s="176"/>
      <c r="G65" s="274" t="s">
        <v>171</v>
      </c>
      <c r="H65" s="140"/>
    </row>
    <row r="66" ht="12.75">
      <c r="H66" s="9"/>
    </row>
  </sheetData>
  <sheetProtection sheet="1" formatCells="0" formatColumns="0" formatRows="0" selectLockedCells="1"/>
  <mergeCells count="14">
    <mergeCell ref="C11:D11"/>
    <mergeCell ref="C12:D12"/>
    <mergeCell ref="C13:D13"/>
    <mergeCell ref="G7:H7"/>
    <mergeCell ref="G8:H8"/>
    <mergeCell ref="G9:H9"/>
    <mergeCell ref="G11:H11"/>
    <mergeCell ref="G12:H12"/>
    <mergeCell ref="B3:F3"/>
    <mergeCell ref="C5:E5"/>
    <mergeCell ref="C7:D7"/>
    <mergeCell ref="C8:D8"/>
    <mergeCell ref="C9:D9"/>
    <mergeCell ref="C10:D10"/>
  </mergeCells>
  <printOptions/>
  <pageMargins left="1.56" right="0.75" top="0.85" bottom="0.88" header="0.5" footer="0.5"/>
  <pageSetup horizontalDpi="1200" verticalDpi="12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0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M9" sqref="M9"/>
    </sheetView>
  </sheetViews>
  <sheetFormatPr defaultColWidth="9.140625" defaultRowHeight="12.75"/>
  <cols>
    <col min="1" max="1" width="3.421875" style="43" bestFit="1" customWidth="1"/>
    <col min="2" max="2" width="27.57421875" style="43" hidden="1" customWidth="1"/>
    <col min="3" max="3" width="11.7109375" style="43" hidden="1" customWidth="1"/>
    <col min="4" max="4" width="31.7109375" style="43" customWidth="1"/>
    <col min="5" max="5" width="10.28125" style="43" customWidth="1"/>
    <col min="6" max="6" width="9.7109375" style="43" bestFit="1" customWidth="1"/>
    <col min="7" max="7" width="8.140625" style="43" bestFit="1" customWidth="1"/>
    <col min="8" max="8" width="8.8515625" style="43" bestFit="1" customWidth="1"/>
    <col min="9" max="9" width="12.140625" style="44" customWidth="1"/>
    <col min="10" max="10" width="3.57421875" style="391" customWidth="1"/>
    <col min="11" max="11" width="1.421875" style="43" customWidth="1"/>
    <col min="12" max="16" width="7.7109375" style="43" customWidth="1"/>
    <col min="17" max="17" width="8.7109375" style="49" customWidth="1"/>
    <col min="18" max="18" width="8.00390625" style="49" customWidth="1"/>
    <col min="19" max="19" width="5.8515625" style="43" bestFit="1" customWidth="1"/>
    <col min="20" max="16384" width="9.140625" style="43" customWidth="1"/>
  </cols>
  <sheetData>
    <row r="1" spans="1:18" s="36" customFormat="1" ht="15">
      <c r="A1" s="290"/>
      <c r="B1" s="290"/>
      <c r="C1" s="34"/>
      <c r="D1" s="511" t="s">
        <v>292</v>
      </c>
      <c r="E1" s="511"/>
      <c r="F1" s="511"/>
      <c r="G1" s="308"/>
      <c r="H1" s="309"/>
      <c r="I1" s="310"/>
      <c r="J1" s="384"/>
      <c r="K1" s="310"/>
      <c r="L1" s="310"/>
      <c r="M1" s="310"/>
      <c r="N1" s="310"/>
      <c r="O1" s="310"/>
      <c r="P1" s="310"/>
      <c r="Q1" s="311"/>
      <c r="R1" s="311"/>
    </row>
    <row r="2" spans="1:18" ht="5.25" customHeight="1">
      <c r="A2" s="293"/>
      <c r="B2" s="294"/>
      <c r="C2" s="295"/>
      <c r="D2" s="296"/>
      <c r="E2" s="297"/>
      <c r="F2" s="298"/>
      <c r="G2" s="298"/>
      <c r="H2" s="312"/>
      <c r="I2" s="279"/>
      <c r="J2" s="385"/>
      <c r="K2" s="279"/>
      <c r="L2" s="279"/>
      <c r="M2" s="279"/>
      <c r="N2" s="279"/>
      <c r="O2" s="279"/>
      <c r="P2" s="279"/>
      <c r="Q2" s="311"/>
      <c r="R2" s="311"/>
    </row>
    <row r="3" spans="1:18" ht="12.75" customHeight="1">
      <c r="A3" s="510">
        <f>'teg üld'!B3</f>
        <v>0</v>
      </c>
      <c r="B3" s="510"/>
      <c r="C3" s="510"/>
      <c r="D3" s="510"/>
      <c r="E3" s="510"/>
      <c r="F3" s="510"/>
      <c r="G3" s="298"/>
      <c r="H3" s="298"/>
      <c r="I3" s="279"/>
      <c r="J3" s="385"/>
      <c r="K3" s="279"/>
      <c r="L3" s="279"/>
      <c r="M3" s="279"/>
      <c r="N3" s="279"/>
      <c r="O3" s="279"/>
      <c r="P3" s="279"/>
      <c r="Q3" s="311"/>
      <c r="R3" s="311"/>
    </row>
    <row r="4" spans="1:18" ht="12.75">
      <c r="A4" s="300"/>
      <c r="B4" s="301"/>
      <c r="C4" s="302"/>
      <c r="D4" s="303" t="s">
        <v>161</v>
      </c>
      <c r="E4" s="304"/>
      <c r="F4" s="305"/>
      <c r="G4" s="313"/>
      <c r="H4" s="313"/>
      <c r="I4" s="279"/>
      <c r="J4" s="385"/>
      <c r="K4" s="279"/>
      <c r="L4" s="279"/>
      <c r="M4" s="279"/>
      <c r="N4" s="279"/>
      <c r="O4" s="279"/>
      <c r="P4" s="279"/>
      <c r="Q4" s="311"/>
      <c r="R4" s="311"/>
    </row>
    <row r="5" spans="1:18" ht="12.75">
      <c r="A5" s="300"/>
      <c r="B5" s="301"/>
      <c r="C5" s="302"/>
      <c r="D5" s="303"/>
      <c r="E5" s="304"/>
      <c r="F5" s="305"/>
      <c r="G5" s="313"/>
      <c r="H5" s="313"/>
      <c r="I5" s="279"/>
      <c r="J5" s="385"/>
      <c r="K5" s="279"/>
      <c r="L5" s="279"/>
      <c r="M5" s="279"/>
      <c r="N5" s="279"/>
      <c r="O5" s="279"/>
      <c r="P5" s="279"/>
      <c r="Q5" s="311"/>
      <c r="R5" s="311"/>
    </row>
    <row r="6" spans="1:19" ht="12.75">
      <c r="A6" s="314"/>
      <c r="B6" s="315" t="s">
        <v>258</v>
      </c>
      <c r="C6" s="315" t="s">
        <v>158</v>
      </c>
      <c r="D6" s="316" t="s">
        <v>285</v>
      </c>
      <c r="E6" s="316" t="s">
        <v>232</v>
      </c>
      <c r="F6" s="317" t="s">
        <v>152</v>
      </c>
      <c r="G6" s="318" t="s">
        <v>155</v>
      </c>
      <c r="H6" s="319" t="s">
        <v>153</v>
      </c>
      <c r="I6" s="320" t="s">
        <v>154</v>
      </c>
      <c r="J6" s="321" t="s">
        <v>20</v>
      </c>
      <c r="K6" s="66"/>
      <c r="L6" s="235" t="s">
        <v>175</v>
      </c>
      <c r="M6" s="236" t="s">
        <v>281</v>
      </c>
      <c r="N6" s="236" t="s">
        <v>281</v>
      </c>
      <c r="O6" s="236" t="s">
        <v>281</v>
      </c>
      <c r="P6" s="236" t="s">
        <v>281</v>
      </c>
      <c r="Q6" s="352" t="s">
        <v>346</v>
      </c>
      <c r="R6" s="352" t="s">
        <v>284</v>
      </c>
      <c r="S6" s="352" t="s">
        <v>284</v>
      </c>
    </row>
    <row r="7" spans="1:19" ht="12.75">
      <c r="A7" s="314">
        <f>'ea detail'!A7</f>
        <v>1</v>
      </c>
      <c r="B7" s="315" t="s">
        <v>240</v>
      </c>
      <c r="C7" s="315" t="s">
        <v>158</v>
      </c>
      <c r="D7" s="316" t="s">
        <v>264</v>
      </c>
      <c r="E7" s="316" t="s">
        <v>232</v>
      </c>
      <c r="F7" s="317" t="s">
        <v>152</v>
      </c>
      <c r="G7" s="318" t="s">
        <v>155</v>
      </c>
      <c r="H7" s="319" t="s">
        <v>153</v>
      </c>
      <c r="I7" s="320" t="s">
        <v>154</v>
      </c>
      <c r="J7" s="321" t="s">
        <v>20</v>
      </c>
      <c r="K7" s="66"/>
      <c r="L7" s="306" t="s">
        <v>175</v>
      </c>
      <c r="M7" s="306" t="s">
        <v>357</v>
      </c>
      <c r="N7" s="306" t="s">
        <v>357</v>
      </c>
      <c r="O7" s="306" t="s">
        <v>357</v>
      </c>
      <c r="P7" s="306" t="s">
        <v>357</v>
      </c>
      <c r="Q7" s="352" t="s">
        <v>346</v>
      </c>
      <c r="R7" s="352" t="s">
        <v>348</v>
      </c>
      <c r="S7" s="352" t="s">
        <v>10</v>
      </c>
    </row>
    <row r="8" spans="1:19" ht="12.75">
      <c r="A8" s="97"/>
      <c r="B8" s="76"/>
      <c r="C8" s="76"/>
      <c r="D8" s="76"/>
      <c r="E8" s="76"/>
      <c r="F8" s="77"/>
      <c r="G8" s="85"/>
      <c r="H8" s="82"/>
      <c r="I8" s="77"/>
      <c r="J8" s="322"/>
      <c r="K8" s="73"/>
      <c r="L8" s="485"/>
      <c r="M8" s="74"/>
      <c r="N8" s="74"/>
      <c r="O8" s="74"/>
      <c r="P8" s="74"/>
      <c r="Q8" s="232"/>
      <c r="R8" s="353"/>
      <c r="S8" s="353"/>
    </row>
    <row r="9" spans="1:19" ht="12.75">
      <c r="A9" s="97"/>
      <c r="B9" s="75" t="s">
        <v>14</v>
      </c>
      <c r="C9" s="75"/>
      <c r="D9" s="76" t="str">
        <f>'ea detail'!D9</f>
        <v>STSENAARIUM</v>
      </c>
      <c r="E9" s="76"/>
      <c r="F9" s="77">
        <f>'ea detail'!F9</f>
        <v>0</v>
      </c>
      <c r="G9" s="324">
        <f>'ea detail'!G9</f>
        <v>0</v>
      </c>
      <c r="H9" s="95">
        <f>'ea detail'!H9</f>
        <v>0</v>
      </c>
      <c r="I9" s="77">
        <f>'ea detail'!I9</f>
        <v>0</v>
      </c>
      <c r="J9" s="323" t="str">
        <f>'ea detail'!J9</f>
        <v>x</v>
      </c>
      <c r="K9" s="110"/>
      <c r="L9" s="357">
        <f>'ea detail'!L9</f>
        <v>0</v>
      </c>
      <c r="M9" s="307"/>
      <c r="N9" s="307"/>
      <c r="O9" s="307"/>
      <c r="P9" s="307"/>
      <c r="Q9" s="233">
        <f aca="true" t="shared" si="0" ref="Q9:Q15">SUM(L9:P9)</f>
        <v>0</v>
      </c>
      <c r="R9" s="354">
        <f>'ea detail'!Q9-'teg detail'!Q9</f>
        <v>0</v>
      </c>
      <c r="S9" s="354">
        <f>IF(I9=0,0,Q9/I9*100)</f>
        <v>0</v>
      </c>
    </row>
    <row r="10" spans="1:19" ht="12.75">
      <c r="A10" s="97"/>
      <c r="B10" s="75" t="s">
        <v>13</v>
      </c>
      <c r="C10" s="75"/>
      <c r="D10" s="76" t="str">
        <f>'ea detail'!D10</f>
        <v>ÕIGUSED</v>
      </c>
      <c r="E10" s="76"/>
      <c r="F10" s="77">
        <f>'ea detail'!F10</f>
        <v>0</v>
      </c>
      <c r="G10" s="324">
        <f>'ea detail'!G10</f>
        <v>0</v>
      </c>
      <c r="H10" s="95">
        <f>'ea detail'!H10</f>
        <v>0</v>
      </c>
      <c r="I10" s="77">
        <f aca="true" t="shared" si="1" ref="I10:I15">F10*H10</f>
        <v>0</v>
      </c>
      <c r="J10" s="323">
        <f>'ea detail'!J10</f>
        <v>0</v>
      </c>
      <c r="K10" s="110"/>
      <c r="L10" s="357">
        <f>'ea detail'!L10</f>
        <v>0</v>
      </c>
      <c r="M10" s="307"/>
      <c r="N10" s="307"/>
      <c r="O10" s="307"/>
      <c r="P10" s="307"/>
      <c r="Q10" s="233">
        <f t="shared" si="0"/>
        <v>0</v>
      </c>
      <c r="R10" s="354">
        <f>'ea detail'!Q10-'teg detail'!Q10</f>
        <v>0</v>
      </c>
      <c r="S10" s="354">
        <f aca="true" t="shared" si="2" ref="S10:S17">IF(I10=0,0,Q10/I10*100)</f>
        <v>0</v>
      </c>
    </row>
    <row r="11" spans="1:19" ht="12.75">
      <c r="A11" s="97"/>
      <c r="B11" s="75" t="s">
        <v>238</v>
      </c>
      <c r="C11" s="75"/>
      <c r="D11" s="76" t="str">
        <f>'ea detail'!D11</f>
        <v>STSENAARIUMI TOIMETAJA</v>
      </c>
      <c r="E11" s="76"/>
      <c r="F11" s="77">
        <f>'ea detail'!F11</f>
        <v>0</v>
      </c>
      <c r="G11" s="324">
        <f>'ea detail'!G11</f>
        <v>0</v>
      </c>
      <c r="H11" s="95">
        <f>'ea detail'!H11</f>
        <v>0</v>
      </c>
      <c r="I11" s="77">
        <f t="shared" si="1"/>
        <v>0</v>
      </c>
      <c r="J11" s="323" t="str">
        <f>'ea detail'!J11</f>
        <v>x</v>
      </c>
      <c r="K11" s="110"/>
      <c r="L11" s="357">
        <f>'ea detail'!L11</f>
        <v>0</v>
      </c>
      <c r="M11" s="307"/>
      <c r="N11" s="307"/>
      <c r="O11" s="307"/>
      <c r="P11" s="307"/>
      <c r="Q11" s="233">
        <f t="shared" si="0"/>
        <v>0</v>
      </c>
      <c r="R11" s="354">
        <f>'ea detail'!Q11-'teg detail'!Q11</f>
        <v>0</v>
      </c>
      <c r="S11" s="354">
        <f t="shared" si="2"/>
        <v>0</v>
      </c>
    </row>
    <row r="12" spans="1:19" ht="12.75">
      <c r="A12" s="97"/>
      <c r="B12" s="75"/>
      <c r="C12" s="75"/>
      <c r="D12" s="76" t="str">
        <f>'ea detail'!D12</f>
        <v>KONSULTANDID</v>
      </c>
      <c r="E12" s="76"/>
      <c r="F12" s="77">
        <f>'ea detail'!F12</f>
        <v>0</v>
      </c>
      <c r="G12" s="324">
        <f>'ea detail'!G12</f>
        <v>0</v>
      </c>
      <c r="H12" s="95">
        <f>'ea detail'!H12</f>
        <v>0</v>
      </c>
      <c r="I12" s="77">
        <f>F12*H12</f>
        <v>0</v>
      </c>
      <c r="J12" s="323" t="str">
        <f>'ea detail'!J12</f>
        <v>x</v>
      </c>
      <c r="K12" s="110"/>
      <c r="L12" s="357">
        <f>'ea detail'!L12</f>
        <v>0</v>
      </c>
      <c r="M12" s="307"/>
      <c r="N12" s="307"/>
      <c r="O12" s="307"/>
      <c r="P12" s="307"/>
      <c r="Q12" s="233">
        <f>SUM(L12:P12)</f>
        <v>0</v>
      </c>
      <c r="R12" s="354">
        <f>'ea detail'!Q12-'teg detail'!Q12</f>
        <v>0</v>
      </c>
      <c r="S12" s="354">
        <f>IF(I12=0,0,Q12/I12*100)</f>
        <v>0</v>
      </c>
    </row>
    <row r="13" spans="1:19" ht="12.75">
      <c r="A13" s="97"/>
      <c r="B13" s="75"/>
      <c r="C13" s="75"/>
      <c r="D13" s="76" t="str">
        <f>'ea detail'!D13</f>
        <v>TÕLKETÖÖD</v>
      </c>
      <c r="E13" s="76"/>
      <c r="F13" s="77">
        <f>'ea detail'!F13</f>
        <v>0</v>
      </c>
      <c r="G13" s="324">
        <f>'ea detail'!G13</f>
        <v>0</v>
      </c>
      <c r="H13" s="95">
        <f>'ea detail'!H13</f>
        <v>0</v>
      </c>
      <c r="I13" s="77">
        <f>F13*H13</f>
        <v>0</v>
      </c>
      <c r="J13" s="323">
        <f>'ea detail'!J13</f>
        <v>0</v>
      </c>
      <c r="K13" s="110"/>
      <c r="L13" s="357">
        <f>'ea detail'!L13</f>
        <v>0</v>
      </c>
      <c r="M13" s="307"/>
      <c r="N13" s="307"/>
      <c r="O13" s="307"/>
      <c r="P13" s="307"/>
      <c r="Q13" s="233">
        <f>SUM(L13:P13)</f>
        <v>0</v>
      </c>
      <c r="R13" s="354">
        <f>'ea detail'!Q13-'teg detail'!Q13</f>
        <v>0</v>
      </c>
      <c r="S13" s="354">
        <f>IF(I13=0,0,Q13/I13*100)</f>
        <v>0</v>
      </c>
    </row>
    <row r="14" spans="1:19" ht="12.75">
      <c r="A14" s="97"/>
      <c r="B14" s="75" t="s">
        <v>239</v>
      </c>
      <c r="C14" s="75"/>
      <c r="D14" s="76" t="str">
        <f>'ea detail'!D14</f>
        <v>TRÜKK JA PALJUNDUS</v>
      </c>
      <c r="E14" s="76"/>
      <c r="F14" s="77">
        <f>'ea detail'!F14</f>
        <v>0</v>
      </c>
      <c r="G14" s="324">
        <f>'ea detail'!G14</f>
        <v>0</v>
      </c>
      <c r="H14" s="95">
        <f>'ea detail'!H14</f>
        <v>0</v>
      </c>
      <c r="I14" s="77">
        <f t="shared" si="1"/>
        <v>0</v>
      </c>
      <c r="J14" s="323">
        <f>'ea detail'!J14</f>
        <v>0</v>
      </c>
      <c r="K14" s="110"/>
      <c r="L14" s="357">
        <f>'ea detail'!L14</f>
        <v>0</v>
      </c>
      <c r="M14" s="307"/>
      <c r="N14" s="307"/>
      <c r="O14" s="307"/>
      <c r="P14" s="307"/>
      <c r="Q14" s="233">
        <f t="shared" si="0"/>
        <v>0</v>
      </c>
      <c r="R14" s="354">
        <f>'ea detail'!Q14-'teg detail'!Q14</f>
        <v>0</v>
      </c>
      <c r="S14" s="354">
        <f t="shared" si="2"/>
        <v>0</v>
      </c>
    </row>
    <row r="15" spans="1:19" ht="12.75">
      <c r="A15" s="97"/>
      <c r="B15" s="75" t="s">
        <v>17</v>
      </c>
      <c r="C15" s="76"/>
      <c r="D15" s="76" t="str">
        <f>'ea detail'!D15</f>
        <v>MUUD KULUD</v>
      </c>
      <c r="E15" s="76"/>
      <c r="F15" s="77">
        <f>'ea detail'!F15</f>
        <v>0</v>
      </c>
      <c r="G15" s="324">
        <f>'ea detail'!G15</f>
        <v>0</v>
      </c>
      <c r="H15" s="95">
        <f>'ea detail'!H15</f>
        <v>0</v>
      </c>
      <c r="I15" s="77">
        <f t="shared" si="1"/>
        <v>0</v>
      </c>
      <c r="J15" s="323">
        <f>'ea detail'!J15</f>
        <v>0</v>
      </c>
      <c r="K15" s="110"/>
      <c r="L15" s="357">
        <f>'ea detail'!L15</f>
        <v>0</v>
      </c>
      <c r="M15" s="307"/>
      <c r="N15" s="307"/>
      <c r="O15" s="307"/>
      <c r="P15" s="307"/>
      <c r="Q15" s="233">
        <f t="shared" si="0"/>
        <v>0</v>
      </c>
      <c r="R15" s="354">
        <f>'ea detail'!Q15-'teg detail'!Q15</f>
        <v>0</v>
      </c>
      <c r="S15" s="354">
        <f t="shared" si="2"/>
        <v>0</v>
      </c>
    </row>
    <row r="16" spans="1:19" ht="12.75">
      <c r="A16" s="97"/>
      <c r="B16" s="75"/>
      <c r="C16" s="76"/>
      <c r="D16" s="76"/>
      <c r="E16" s="76"/>
      <c r="F16" s="77"/>
      <c r="G16" s="85"/>
      <c r="H16" s="82"/>
      <c r="I16" s="77"/>
      <c r="J16" s="322"/>
      <c r="K16" s="110"/>
      <c r="L16" s="233"/>
      <c r="M16" s="119"/>
      <c r="N16" s="119"/>
      <c r="O16" s="119"/>
      <c r="P16" s="119"/>
      <c r="Q16" s="233"/>
      <c r="R16" s="353"/>
      <c r="S16" s="353"/>
    </row>
    <row r="17" spans="1:19" ht="12.75">
      <c r="A17" s="97"/>
      <c r="B17" s="92" t="s">
        <v>241</v>
      </c>
      <c r="C17" s="92"/>
      <c r="D17" s="93" t="s">
        <v>242</v>
      </c>
      <c r="E17" s="93"/>
      <c r="F17" s="77"/>
      <c r="G17" s="85"/>
      <c r="H17" s="326"/>
      <c r="I17" s="327">
        <f>SUM(I9:I15)</f>
        <v>0</v>
      </c>
      <c r="J17" s="322"/>
      <c r="K17" s="110"/>
      <c r="L17" s="81">
        <f>SUM(L9:L15)</f>
        <v>0</v>
      </c>
      <c r="M17" s="81">
        <f>SUM(M9:M15)</f>
        <v>0</v>
      </c>
      <c r="N17" s="81">
        <f>SUM(N9:N15)</f>
        <v>0</v>
      </c>
      <c r="O17" s="81">
        <f>SUM(O9:O15)</f>
        <v>0</v>
      </c>
      <c r="P17" s="81">
        <f>SUM(P9:P15)</f>
        <v>0</v>
      </c>
      <c r="Q17" s="355">
        <f>SUM(L17:P17)</f>
        <v>0</v>
      </c>
      <c r="R17" s="356">
        <f>'ea detail'!Q17-'teg detail'!Q17</f>
        <v>0</v>
      </c>
      <c r="S17" s="356">
        <f t="shared" si="2"/>
        <v>0</v>
      </c>
    </row>
    <row r="18" spans="1:19" ht="12.75">
      <c r="A18" s="97"/>
      <c r="B18" s="76"/>
      <c r="C18" s="76"/>
      <c r="D18" s="76"/>
      <c r="E18" s="76"/>
      <c r="F18" s="77"/>
      <c r="G18" s="85"/>
      <c r="H18" s="82"/>
      <c r="I18" s="77"/>
      <c r="J18" s="322"/>
      <c r="K18" s="110"/>
      <c r="L18" s="119"/>
      <c r="M18" s="119"/>
      <c r="N18" s="119"/>
      <c r="O18" s="119"/>
      <c r="P18" s="119"/>
      <c r="Q18" s="233"/>
      <c r="R18" s="353"/>
      <c r="S18" s="353"/>
    </row>
    <row r="19" spans="1:19" ht="12.75">
      <c r="A19" s="314">
        <f>'ea detail'!A19</f>
        <v>2</v>
      </c>
      <c r="B19" s="315" t="s">
        <v>15</v>
      </c>
      <c r="C19" s="315"/>
      <c r="D19" s="316" t="s">
        <v>265</v>
      </c>
      <c r="E19" s="328"/>
      <c r="F19" s="317" t="s">
        <v>152</v>
      </c>
      <c r="G19" s="318" t="s">
        <v>151</v>
      </c>
      <c r="H19" s="319" t="s">
        <v>153</v>
      </c>
      <c r="I19" s="320" t="s">
        <v>154</v>
      </c>
      <c r="J19" s="321" t="s">
        <v>20</v>
      </c>
      <c r="K19" s="110"/>
      <c r="L19" s="397" t="str">
        <f aca="true" t="shared" si="3" ref="L19:Q19">L7</f>
        <v>Arendus</v>
      </c>
      <c r="M19" s="397" t="str">
        <f t="shared" si="3"/>
        <v>daatum</v>
      </c>
      <c r="N19" s="397" t="str">
        <f t="shared" si="3"/>
        <v>daatum</v>
      </c>
      <c r="O19" s="397" t="str">
        <f t="shared" si="3"/>
        <v>daatum</v>
      </c>
      <c r="P19" s="397" t="str">
        <f t="shared" si="3"/>
        <v>daatum</v>
      </c>
      <c r="Q19" s="352" t="str">
        <f t="shared" si="3"/>
        <v>kokku €</v>
      </c>
      <c r="R19" s="352" t="s">
        <v>348</v>
      </c>
      <c r="S19" s="352" t="s">
        <v>10</v>
      </c>
    </row>
    <row r="20" spans="1:19" ht="12.75">
      <c r="A20" s="97"/>
      <c r="B20" s="76"/>
      <c r="C20" s="76"/>
      <c r="D20" s="76"/>
      <c r="E20" s="76"/>
      <c r="F20" s="77"/>
      <c r="G20" s="85"/>
      <c r="H20" s="82"/>
      <c r="I20" s="77"/>
      <c r="J20" s="322"/>
      <c r="K20" s="110"/>
      <c r="L20" s="233"/>
      <c r="M20" s="119"/>
      <c r="N20" s="119"/>
      <c r="O20" s="119"/>
      <c r="P20" s="119"/>
      <c r="Q20" s="233"/>
      <c r="R20" s="353"/>
      <c r="S20" s="353"/>
    </row>
    <row r="21" spans="1:19" ht="12.75">
      <c r="A21" s="97"/>
      <c r="B21" s="98" t="s">
        <v>110</v>
      </c>
      <c r="C21" s="98"/>
      <c r="D21" s="76" t="str">
        <f>'ea detail'!D21</f>
        <v>PRODUTSENT</v>
      </c>
      <c r="E21" s="76"/>
      <c r="F21" s="77">
        <f>'ea detail'!F21</f>
        <v>0</v>
      </c>
      <c r="G21" s="324">
        <f>'ea detail'!G21</f>
        <v>0</v>
      </c>
      <c r="H21" s="95">
        <f>'ea detail'!H21</f>
        <v>0</v>
      </c>
      <c r="I21" s="77">
        <f aca="true" t="shared" si="4" ref="I21:I26">F21*H21</f>
        <v>0</v>
      </c>
      <c r="J21" s="323" t="str">
        <f>'ea detail'!J21</f>
        <v>x</v>
      </c>
      <c r="K21" s="110"/>
      <c r="L21" s="357">
        <f>'ea detail'!L21</f>
        <v>0</v>
      </c>
      <c r="M21" s="307"/>
      <c r="N21" s="307"/>
      <c r="O21" s="307"/>
      <c r="P21" s="307"/>
      <c r="Q21" s="233">
        <f aca="true" t="shared" si="5" ref="Q21:Q26">SUM(L21:P21)</f>
        <v>0</v>
      </c>
      <c r="R21" s="354">
        <f>'ea detail'!Q21-'teg detail'!Q21</f>
        <v>0</v>
      </c>
      <c r="S21" s="354">
        <f aca="true" t="shared" si="6" ref="S21:S26">IF(I21=0,0,Q21/I21*100)</f>
        <v>0</v>
      </c>
    </row>
    <row r="22" spans="1:19" ht="12.75">
      <c r="A22" s="97"/>
      <c r="B22" s="98" t="s">
        <v>111</v>
      </c>
      <c r="C22" s="98"/>
      <c r="D22" s="76" t="str">
        <f>'ea detail'!D22</f>
        <v>KAASPRODUTSENT</v>
      </c>
      <c r="E22" s="76"/>
      <c r="F22" s="77">
        <f>'ea detail'!F22</f>
        <v>0</v>
      </c>
      <c r="G22" s="324">
        <f>'ea detail'!G22</f>
        <v>0</v>
      </c>
      <c r="H22" s="95">
        <f>'ea detail'!H22</f>
        <v>0</v>
      </c>
      <c r="I22" s="77">
        <f t="shared" si="4"/>
        <v>0</v>
      </c>
      <c r="J22" s="323" t="str">
        <f>'ea detail'!J22</f>
        <v>x</v>
      </c>
      <c r="K22" s="110"/>
      <c r="L22" s="357">
        <f>'ea detail'!L22</f>
        <v>0</v>
      </c>
      <c r="M22" s="307"/>
      <c r="N22" s="307"/>
      <c r="O22" s="307"/>
      <c r="P22" s="307"/>
      <c r="Q22" s="233">
        <f t="shared" si="5"/>
        <v>0</v>
      </c>
      <c r="R22" s="354">
        <f>'ea detail'!Q22-'teg detail'!Q22</f>
        <v>0</v>
      </c>
      <c r="S22" s="354">
        <f t="shared" si="6"/>
        <v>0</v>
      </c>
    </row>
    <row r="23" spans="1:19" ht="12.75">
      <c r="A23" s="97"/>
      <c r="B23" s="75" t="s">
        <v>198</v>
      </c>
      <c r="C23" s="75"/>
      <c r="D23" s="76" t="str">
        <f>'ea detail'!D23</f>
        <v>TEGEVPRODUTSENT</v>
      </c>
      <c r="E23" s="76"/>
      <c r="F23" s="77">
        <f>'ea detail'!F23</f>
        <v>0</v>
      </c>
      <c r="G23" s="324">
        <f>'ea detail'!G23</f>
        <v>0</v>
      </c>
      <c r="H23" s="95">
        <f>'ea detail'!H23</f>
        <v>0</v>
      </c>
      <c r="I23" s="77">
        <f t="shared" si="4"/>
        <v>0</v>
      </c>
      <c r="J23" s="323" t="str">
        <f>'ea detail'!J23</f>
        <v>x</v>
      </c>
      <c r="K23" s="110"/>
      <c r="L23" s="357">
        <f>'ea detail'!L23</f>
        <v>0</v>
      </c>
      <c r="M23" s="307"/>
      <c r="N23" s="307"/>
      <c r="O23" s="307"/>
      <c r="P23" s="307"/>
      <c r="Q23" s="233">
        <f t="shared" si="5"/>
        <v>0</v>
      </c>
      <c r="R23" s="354">
        <f>'ea detail'!Q23-'teg detail'!Q23</f>
        <v>0</v>
      </c>
      <c r="S23" s="354">
        <f t="shared" si="6"/>
        <v>0</v>
      </c>
    </row>
    <row r="24" spans="1:19" ht="12.75">
      <c r="A24" s="97"/>
      <c r="B24" s="75" t="s">
        <v>12</v>
      </c>
      <c r="C24" s="75"/>
      <c r="D24" s="76" t="str">
        <f>'ea detail'!D24</f>
        <v>REŽISSÖÖR (töö)</v>
      </c>
      <c r="E24" s="76"/>
      <c r="F24" s="77">
        <f>'ea detail'!F24</f>
        <v>0</v>
      </c>
      <c r="G24" s="324">
        <f>'ea detail'!G24</f>
        <v>0</v>
      </c>
      <c r="H24" s="95">
        <f>'ea detail'!H24</f>
        <v>0</v>
      </c>
      <c r="I24" s="77">
        <f t="shared" si="4"/>
        <v>0</v>
      </c>
      <c r="J24" s="323" t="str">
        <f>'ea detail'!J24</f>
        <v>x</v>
      </c>
      <c r="K24" s="220"/>
      <c r="L24" s="357">
        <f>'ea detail'!L24</f>
        <v>0</v>
      </c>
      <c r="M24" s="307"/>
      <c r="N24" s="307"/>
      <c r="O24" s="307"/>
      <c r="P24" s="307"/>
      <c r="Q24" s="233">
        <f t="shared" si="5"/>
        <v>0</v>
      </c>
      <c r="R24" s="354">
        <f>'ea detail'!Q24-'teg detail'!Q24</f>
        <v>0</v>
      </c>
      <c r="S24" s="354">
        <f t="shared" si="6"/>
        <v>0</v>
      </c>
    </row>
    <row r="25" spans="1:19" ht="12.75">
      <c r="A25" s="97"/>
      <c r="B25" s="75"/>
      <c r="C25" s="75"/>
      <c r="D25" s="76" t="str">
        <f>'ea detail'!D25</f>
        <v>REŽISSÖÖR (õigused)</v>
      </c>
      <c r="E25" s="76"/>
      <c r="F25" s="77">
        <f>'ea detail'!F25</f>
        <v>0</v>
      </c>
      <c r="G25" s="324">
        <f>'ea detail'!G25</f>
        <v>0</v>
      </c>
      <c r="H25" s="95">
        <f>'ea detail'!H25</f>
        <v>0</v>
      </c>
      <c r="I25" s="77">
        <f t="shared" si="4"/>
        <v>0</v>
      </c>
      <c r="J25" s="323">
        <f>'ea detail'!J25</f>
        <v>0</v>
      </c>
      <c r="K25" s="220"/>
      <c r="L25" s="357">
        <f>'ea detail'!L25</f>
        <v>0</v>
      </c>
      <c r="M25" s="307"/>
      <c r="N25" s="307"/>
      <c r="O25" s="307"/>
      <c r="P25" s="307"/>
      <c r="Q25" s="233">
        <f t="shared" si="5"/>
        <v>0</v>
      </c>
      <c r="R25" s="354">
        <f>'ea detail'!Q25-'teg detail'!Q25</f>
        <v>0</v>
      </c>
      <c r="S25" s="354">
        <f t="shared" si="6"/>
        <v>0</v>
      </c>
    </row>
    <row r="26" spans="1:19" ht="12.75">
      <c r="A26" s="97"/>
      <c r="B26" s="75" t="s">
        <v>17</v>
      </c>
      <c r="C26" s="75"/>
      <c r="D26" s="76" t="str">
        <f>'ea detail'!D26</f>
        <v>MUUD</v>
      </c>
      <c r="E26" s="76"/>
      <c r="F26" s="77">
        <f>'ea detail'!F26</f>
        <v>0</v>
      </c>
      <c r="G26" s="324">
        <f>'ea detail'!G26</f>
        <v>0</v>
      </c>
      <c r="H26" s="95">
        <f>'ea detail'!H26</f>
        <v>0</v>
      </c>
      <c r="I26" s="77">
        <f t="shared" si="4"/>
        <v>0</v>
      </c>
      <c r="J26" s="323">
        <f>'ea detail'!J26</f>
        <v>0</v>
      </c>
      <c r="K26" s="110"/>
      <c r="L26" s="357">
        <f>'ea detail'!L26</f>
        <v>0</v>
      </c>
      <c r="M26" s="307"/>
      <c r="N26" s="307"/>
      <c r="O26" s="307"/>
      <c r="P26" s="307"/>
      <c r="Q26" s="233">
        <f t="shared" si="5"/>
        <v>0</v>
      </c>
      <c r="R26" s="354">
        <f>'ea detail'!Q26-'teg detail'!Q26</f>
        <v>0</v>
      </c>
      <c r="S26" s="354">
        <f t="shared" si="6"/>
        <v>0</v>
      </c>
    </row>
    <row r="27" spans="1:19" ht="12.75">
      <c r="A27" s="97"/>
      <c r="B27" s="76"/>
      <c r="C27" s="76"/>
      <c r="D27" s="76"/>
      <c r="E27" s="76"/>
      <c r="F27" s="77"/>
      <c r="G27" s="85"/>
      <c r="H27" s="82"/>
      <c r="I27" s="77"/>
      <c r="J27" s="322"/>
      <c r="K27" s="110"/>
      <c r="L27" s="233"/>
      <c r="M27" s="119"/>
      <c r="N27" s="119"/>
      <c r="O27" s="119"/>
      <c r="P27" s="119"/>
      <c r="Q27" s="233"/>
      <c r="R27" s="353"/>
      <c r="S27" s="353"/>
    </row>
    <row r="28" spans="1:19" ht="12.75">
      <c r="A28" s="97"/>
      <c r="B28" s="92" t="s">
        <v>18</v>
      </c>
      <c r="C28" s="92"/>
      <c r="D28" s="93" t="s">
        <v>115</v>
      </c>
      <c r="E28" s="93"/>
      <c r="F28" s="77"/>
      <c r="G28" s="85"/>
      <c r="H28" s="82"/>
      <c r="I28" s="91">
        <f>SUM(I21:I27)</f>
        <v>0</v>
      </c>
      <c r="J28" s="322"/>
      <c r="K28" s="110"/>
      <c r="L28" s="83">
        <f>SUM(L21:L27)</f>
        <v>0</v>
      </c>
      <c r="M28" s="83">
        <f>SUM(M21:M27)</f>
        <v>0</v>
      </c>
      <c r="N28" s="83">
        <f>SUM(N21:N27)</f>
        <v>0</v>
      </c>
      <c r="O28" s="83">
        <f>SUM(O21:O27)</f>
        <v>0</v>
      </c>
      <c r="P28" s="83">
        <f>SUM(P21:P27)</f>
        <v>0</v>
      </c>
      <c r="Q28" s="355">
        <f>SUM(L28:P28)</f>
        <v>0</v>
      </c>
      <c r="R28" s="356">
        <f>'ea detail'!Q28-'teg detail'!Q28</f>
        <v>0</v>
      </c>
      <c r="S28" s="356">
        <f>IF(I28=0,0,Q28/I28*100)</f>
        <v>0</v>
      </c>
    </row>
    <row r="29" spans="1:19" ht="12.75">
      <c r="A29" s="97"/>
      <c r="B29" s="329" t="s">
        <v>259</v>
      </c>
      <c r="C29" s="329"/>
      <c r="D29" s="329" t="s">
        <v>116</v>
      </c>
      <c r="E29" s="75"/>
      <c r="F29" s="77"/>
      <c r="G29" s="85"/>
      <c r="H29" s="82"/>
      <c r="I29" s="77"/>
      <c r="J29" s="322"/>
      <c r="K29" s="110"/>
      <c r="L29" s="119"/>
      <c r="M29" s="119"/>
      <c r="N29" s="119"/>
      <c r="O29" s="119"/>
      <c r="P29" s="119"/>
      <c r="Q29" s="233"/>
      <c r="R29" s="353"/>
      <c r="S29" s="353"/>
    </row>
    <row r="30" spans="1:19" ht="12.75">
      <c r="A30" s="314">
        <f>'ea detail'!A30</f>
        <v>3</v>
      </c>
      <c r="B30" s="59" t="s">
        <v>15</v>
      </c>
      <c r="C30" s="59"/>
      <c r="D30" s="60" t="s">
        <v>293</v>
      </c>
      <c r="E30" s="111"/>
      <c r="F30" s="61" t="s">
        <v>152</v>
      </c>
      <c r="G30" s="62" t="s">
        <v>151</v>
      </c>
      <c r="H30" s="64" t="s">
        <v>153</v>
      </c>
      <c r="I30" s="64" t="s">
        <v>154</v>
      </c>
      <c r="J30" s="65" t="s">
        <v>20</v>
      </c>
      <c r="K30" s="110"/>
      <c r="L30" s="397" t="str">
        <f aca="true" t="shared" si="7" ref="L30:Q30">L7</f>
        <v>Arendus</v>
      </c>
      <c r="M30" s="397" t="str">
        <f t="shared" si="7"/>
        <v>daatum</v>
      </c>
      <c r="N30" s="397" t="str">
        <f t="shared" si="7"/>
        <v>daatum</v>
      </c>
      <c r="O30" s="397" t="str">
        <f t="shared" si="7"/>
        <v>daatum</v>
      </c>
      <c r="P30" s="397" t="str">
        <f t="shared" si="7"/>
        <v>daatum</v>
      </c>
      <c r="Q30" s="352" t="str">
        <f t="shared" si="7"/>
        <v>kokku €</v>
      </c>
      <c r="R30" s="352" t="s">
        <v>348</v>
      </c>
      <c r="S30" s="352" t="s">
        <v>10</v>
      </c>
    </row>
    <row r="31" spans="1:19" ht="12.75">
      <c r="A31" s="68"/>
      <c r="B31" s="84"/>
      <c r="C31" s="84"/>
      <c r="D31" s="84"/>
      <c r="E31" s="78"/>
      <c r="F31" s="70"/>
      <c r="G31" s="71"/>
      <c r="H31" s="77"/>
      <c r="I31" s="70"/>
      <c r="J31" s="72"/>
      <c r="K31" s="110"/>
      <c r="L31" s="233"/>
      <c r="M31" s="119"/>
      <c r="N31" s="119"/>
      <c r="O31" s="119"/>
      <c r="P31" s="119"/>
      <c r="Q31" s="233"/>
      <c r="R31" s="353"/>
      <c r="S31" s="353"/>
    </row>
    <row r="32" spans="1:19" ht="12.75">
      <c r="A32" s="68"/>
      <c r="B32" s="84"/>
      <c r="C32" s="84"/>
      <c r="D32" s="69" t="str">
        <f>'ea detail'!D32</f>
        <v>PEAOSATÄITJAD</v>
      </c>
      <c r="E32" s="224"/>
      <c r="F32" s="77">
        <f>'ea detail'!F32</f>
        <v>0</v>
      </c>
      <c r="G32" s="324">
        <f>'ea detail'!G32</f>
        <v>0</v>
      </c>
      <c r="H32" s="95">
        <f>'ea detail'!H32</f>
        <v>0</v>
      </c>
      <c r="I32" s="77">
        <f>F32*H32</f>
        <v>0</v>
      </c>
      <c r="J32" s="323" t="str">
        <f>'ea detail'!J32</f>
        <v>x</v>
      </c>
      <c r="K32" s="110"/>
      <c r="L32" s="357">
        <f>'ea detail'!L32</f>
        <v>0</v>
      </c>
      <c r="M32" s="307"/>
      <c r="N32" s="307"/>
      <c r="O32" s="307"/>
      <c r="P32" s="307"/>
      <c r="Q32" s="233">
        <f aca="true" t="shared" si="8" ref="Q32:Q39">SUM(L32:P32)</f>
        <v>0</v>
      </c>
      <c r="R32" s="354">
        <f>'ea detail'!Q32-'teg detail'!Q32</f>
        <v>0</v>
      </c>
      <c r="S32" s="354">
        <f aca="true" t="shared" si="9" ref="S32:S39">IF(I32=0,0,Q32/I32*100)</f>
        <v>0</v>
      </c>
    </row>
    <row r="33" spans="1:19" ht="12.75">
      <c r="A33" s="68"/>
      <c r="B33" s="84"/>
      <c r="C33" s="84"/>
      <c r="D33" s="69" t="str">
        <f>'ea detail'!D33</f>
        <v>KÕRVALOSATÄITJAD</v>
      </c>
      <c r="E33" s="224"/>
      <c r="F33" s="77">
        <f>'ea detail'!F33</f>
        <v>0</v>
      </c>
      <c r="G33" s="324">
        <f>'ea detail'!G33</f>
        <v>0</v>
      </c>
      <c r="H33" s="95">
        <f>'ea detail'!H33</f>
        <v>0</v>
      </c>
      <c r="I33" s="77">
        <f aca="true" t="shared" si="10" ref="I33:I39">F33*H33</f>
        <v>0</v>
      </c>
      <c r="J33" s="323" t="str">
        <f>'ea detail'!J33</f>
        <v>x</v>
      </c>
      <c r="K33" s="110"/>
      <c r="L33" s="357">
        <f>'ea detail'!L33</f>
        <v>0</v>
      </c>
      <c r="M33" s="307"/>
      <c r="N33" s="307"/>
      <c r="O33" s="307"/>
      <c r="P33" s="307"/>
      <c r="Q33" s="233">
        <f t="shared" si="8"/>
        <v>0</v>
      </c>
      <c r="R33" s="354">
        <f>'ea detail'!Q33-'teg detail'!Q33</f>
        <v>0</v>
      </c>
      <c r="S33" s="354">
        <f t="shared" si="9"/>
        <v>0</v>
      </c>
    </row>
    <row r="34" spans="1:19" ht="12.75">
      <c r="A34" s="68"/>
      <c r="B34" s="84"/>
      <c r="C34" s="84"/>
      <c r="D34" s="69" t="str">
        <f>'ea detail'!D34</f>
        <v>TAUSTANÄITLEJAD (MASS)</v>
      </c>
      <c r="E34" s="224"/>
      <c r="F34" s="77">
        <f>'ea detail'!F34</f>
        <v>0</v>
      </c>
      <c r="G34" s="324">
        <f>'ea detail'!G34</f>
        <v>0</v>
      </c>
      <c r="H34" s="95">
        <f>'ea detail'!H34</f>
        <v>0</v>
      </c>
      <c r="I34" s="77">
        <f t="shared" si="10"/>
        <v>0</v>
      </c>
      <c r="J34" s="323" t="str">
        <f>'ea detail'!J34</f>
        <v>x</v>
      </c>
      <c r="K34" s="110"/>
      <c r="L34" s="357">
        <f>'ea detail'!L34</f>
        <v>0</v>
      </c>
      <c r="M34" s="307"/>
      <c r="N34" s="307"/>
      <c r="O34" s="307"/>
      <c r="P34" s="307"/>
      <c r="Q34" s="233">
        <f t="shared" si="8"/>
        <v>0</v>
      </c>
      <c r="R34" s="354">
        <f>'ea detail'!Q34-'teg detail'!Q34</f>
        <v>0</v>
      </c>
      <c r="S34" s="354">
        <f t="shared" si="9"/>
        <v>0</v>
      </c>
    </row>
    <row r="35" spans="1:19" ht="12.75">
      <c r="A35" s="68"/>
      <c r="B35" s="84"/>
      <c r="C35" s="84"/>
      <c r="D35" s="69" t="str">
        <f>'ea detail'!D35</f>
        <v>DUBLANDID, KASKADÖÖRID</v>
      </c>
      <c r="E35" s="224"/>
      <c r="F35" s="77">
        <f>'ea detail'!F35</f>
        <v>0</v>
      </c>
      <c r="G35" s="324">
        <f>'ea detail'!G35</f>
        <v>0</v>
      </c>
      <c r="H35" s="95">
        <f>'ea detail'!H35</f>
        <v>0</v>
      </c>
      <c r="I35" s="77">
        <f t="shared" si="10"/>
        <v>0</v>
      </c>
      <c r="J35" s="323" t="str">
        <f>'ea detail'!J35</f>
        <v>x</v>
      </c>
      <c r="K35" s="110"/>
      <c r="L35" s="357">
        <f>'ea detail'!L35</f>
        <v>0</v>
      </c>
      <c r="M35" s="307"/>
      <c r="N35" s="307"/>
      <c r="O35" s="307"/>
      <c r="P35" s="307"/>
      <c r="Q35" s="233">
        <f t="shared" si="8"/>
        <v>0</v>
      </c>
      <c r="R35" s="354">
        <f>'ea detail'!Q35-'teg detail'!Q35</f>
        <v>0</v>
      </c>
      <c r="S35" s="354">
        <f t="shared" si="9"/>
        <v>0</v>
      </c>
    </row>
    <row r="36" spans="1:19" ht="12.75">
      <c r="A36" s="68"/>
      <c r="B36" s="84"/>
      <c r="C36" s="84"/>
      <c r="D36" s="69" t="str">
        <f>'ea detail'!D36</f>
        <v>CASTING, AGENTUURITASUD</v>
      </c>
      <c r="E36" s="224"/>
      <c r="F36" s="77">
        <f>'ea detail'!F36</f>
        <v>0</v>
      </c>
      <c r="G36" s="324">
        <f>'ea detail'!G36</f>
        <v>0</v>
      </c>
      <c r="H36" s="95">
        <f>'ea detail'!H36</f>
        <v>0</v>
      </c>
      <c r="I36" s="77">
        <f t="shared" si="10"/>
        <v>0</v>
      </c>
      <c r="J36" s="323">
        <f>'ea detail'!J36</f>
        <v>0</v>
      </c>
      <c r="K36" s="110"/>
      <c r="L36" s="357">
        <f>'ea detail'!L36</f>
        <v>0</v>
      </c>
      <c r="M36" s="307"/>
      <c r="N36" s="307"/>
      <c r="O36" s="307"/>
      <c r="P36" s="307"/>
      <c r="Q36" s="233">
        <f t="shared" si="8"/>
        <v>0</v>
      </c>
      <c r="R36" s="354">
        <f>'ea detail'!Q36-'teg detail'!Q36</f>
        <v>0</v>
      </c>
      <c r="S36" s="354">
        <f t="shared" si="9"/>
        <v>0</v>
      </c>
    </row>
    <row r="37" spans="1:19" ht="12.75">
      <c r="A37" s="68"/>
      <c r="B37" s="84"/>
      <c r="C37" s="84"/>
      <c r="D37" s="69" t="str">
        <f>'ea detail'!D37</f>
        <v>PROOVISAALI RENT</v>
      </c>
      <c r="E37" s="224"/>
      <c r="F37" s="77">
        <f>'ea detail'!F37</f>
        <v>0</v>
      </c>
      <c r="G37" s="324">
        <f>'ea detail'!G37</f>
        <v>0</v>
      </c>
      <c r="H37" s="95">
        <f>'ea detail'!H37</f>
        <v>0</v>
      </c>
      <c r="I37" s="77">
        <f t="shared" si="10"/>
        <v>0</v>
      </c>
      <c r="J37" s="323">
        <f>'ea detail'!J37</f>
        <v>0</v>
      </c>
      <c r="K37" s="110"/>
      <c r="L37" s="357">
        <f>'ea detail'!L37</f>
        <v>0</v>
      </c>
      <c r="M37" s="307"/>
      <c r="N37" s="307"/>
      <c r="O37" s="307"/>
      <c r="P37" s="307"/>
      <c r="Q37" s="233">
        <f t="shared" si="8"/>
        <v>0</v>
      </c>
      <c r="R37" s="354">
        <f>'ea detail'!Q37-'teg detail'!Q37</f>
        <v>0</v>
      </c>
      <c r="S37" s="354">
        <f t="shared" si="9"/>
        <v>0</v>
      </c>
    </row>
    <row r="38" spans="1:19" ht="12.75">
      <c r="A38" s="68"/>
      <c r="B38" s="84"/>
      <c r="C38" s="84"/>
      <c r="D38" s="69" t="str">
        <f>'ea detail'!D38</f>
        <v>PROOVITEHNIKA RENT</v>
      </c>
      <c r="E38" s="224"/>
      <c r="F38" s="77">
        <f>'ea detail'!F38</f>
        <v>0</v>
      </c>
      <c r="G38" s="324">
        <f>'ea detail'!G38</f>
        <v>0</v>
      </c>
      <c r="H38" s="95">
        <f>'ea detail'!H38</f>
        <v>0</v>
      </c>
      <c r="I38" s="77">
        <f>F38*H38</f>
        <v>0</v>
      </c>
      <c r="J38" s="323">
        <f>'ea detail'!J38</f>
        <v>0</v>
      </c>
      <c r="K38" s="110"/>
      <c r="L38" s="357">
        <f>'ea detail'!L38</f>
        <v>0</v>
      </c>
      <c r="M38" s="307"/>
      <c r="N38" s="307"/>
      <c r="O38" s="307"/>
      <c r="P38" s="307"/>
      <c r="Q38" s="233">
        <f>SUM(L38:P38)</f>
        <v>0</v>
      </c>
      <c r="R38" s="354">
        <f>'ea detail'!Q38-'teg detail'!Q38</f>
        <v>0</v>
      </c>
      <c r="S38" s="354">
        <f>IF(I38=0,0,Q38/I38*100)</f>
        <v>0</v>
      </c>
    </row>
    <row r="39" spans="1:19" ht="12.75">
      <c r="A39" s="68"/>
      <c r="B39" s="84"/>
      <c r="C39" s="84"/>
      <c r="D39" s="69" t="str">
        <f>'ea detail'!D39</f>
        <v>MUUD KULUD</v>
      </c>
      <c r="E39" s="224"/>
      <c r="F39" s="77">
        <f>'ea detail'!F39</f>
        <v>0</v>
      </c>
      <c r="G39" s="324">
        <f>'ea detail'!G39</f>
        <v>0</v>
      </c>
      <c r="H39" s="95">
        <f>'ea detail'!H39</f>
        <v>0</v>
      </c>
      <c r="I39" s="77">
        <f t="shared" si="10"/>
        <v>0</v>
      </c>
      <c r="J39" s="323">
        <f>'ea detail'!J39</f>
        <v>0</v>
      </c>
      <c r="K39" s="110"/>
      <c r="L39" s="357">
        <f>'ea detail'!L39</f>
        <v>0</v>
      </c>
      <c r="M39" s="307"/>
      <c r="N39" s="307"/>
      <c r="O39" s="307"/>
      <c r="P39" s="307"/>
      <c r="Q39" s="233">
        <f t="shared" si="8"/>
        <v>0</v>
      </c>
      <c r="R39" s="354">
        <f>'ea detail'!Q39-'teg detail'!Q39</f>
        <v>0</v>
      </c>
      <c r="S39" s="354">
        <f t="shared" si="9"/>
        <v>0</v>
      </c>
    </row>
    <row r="40" spans="1:19" ht="12.75">
      <c r="A40" s="68"/>
      <c r="B40" s="84"/>
      <c r="C40" s="84"/>
      <c r="D40" s="84"/>
      <c r="E40" s="78"/>
      <c r="F40" s="77"/>
      <c r="G40" s="324"/>
      <c r="H40" s="95"/>
      <c r="I40" s="77"/>
      <c r="J40" s="323"/>
      <c r="K40" s="110"/>
      <c r="L40" s="233"/>
      <c r="M40" s="119"/>
      <c r="N40" s="119"/>
      <c r="O40" s="119"/>
      <c r="P40" s="119"/>
      <c r="Q40" s="233"/>
      <c r="R40" s="353"/>
      <c r="S40" s="353"/>
    </row>
    <row r="41" spans="1:19" ht="12.75">
      <c r="A41" s="68"/>
      <c r="B41" s="84"/>
      <c r="C41" s="84"/>
      <c r="D41" s="80" t="s">
        <v>299</v>
      </c>
      <c r="E41" s="78"/>
      <c r="F41" s="77"/>
      <c r="G41" s="324"/>
      <c r="H41" s="95"/>
      <c r="I41" s="393">
        <f>SUM(I32:I40)</f>
        <v>0</v>
      </c>
      <c r="J41" s="323">
        <f>'ea detail'!J41</f>
        <v>0</v>
      </c>
      <c r="K41" s="110"/>
      <c r="L41" s="83">
        <f>SUM(L32:L40)</f>
        <v>0</v>
      </c>
      <c r="M41" s="83">
        <f>SUM(M32:M40)</f>
        <v>0</v>
      </c>
      <c r="N41" s="83">
        <f>SUM(N32:N40)</f>
        <v>0</v>
      </c>
      <c r="O41" s="83">
        <f>SUM(O32:O40)</f>
        <v>0</v>
      </c>
      <c r="P41" s="83">
        <f>SUM(P32:P40)</f>
        <v>0</v>
      </c>
      <c r="Q41" s="355">
        <f>SUM(L41:P41)</f>
        <v>0</v>
      </c>
      <c r="R41" s="356">
        <f>'ea detail'!Q41-'teg detail'!Q41</f>
        <v>0</v>
      </c>
      <c r="S41" s="356">
        <f>IF(I41=0,0,Q41/I41*100)</f>
        <v>0</v>
      </c>
    </row>
    <row r="42" spans="1:19" ht="12.75">
      <c r="A42" s="68"/>
      <c r="B42" s="78"/>
      <c r="C42" s="78"/>
      <c r="D42" s="84" t="s">
        <v>116</v>
      </c>
      <c r="E42" s="69"/>
      <c r="F42" s="70"/>
      <c r="G42" s="71"/>
      <c r="H42" s="70"/>
      <c r="I42" s="70"/>
      <c r="J42" s="72"/>
      <c r="K42" s="110"/>
      <c r="L42" s="119"/>
      <c r="M42" s="119"/>
      <c r="N42" s="119"/>
      <c r="O42" s="119"/>
      <c r="P42" s="119"/>
      <c r="Q42" s="233"/>
      <c r="R42" s="353"/>
      <c r="S42" s="353"/>
    </row>
    <row r="43" spans="1:19" ht="12.75">
      <c r="A43" s="314">
        <f>'ea detail'!A43</f>
        <v>4</v>
      </c>
      <c r="B43" s="315" t="s">
        <v>19</v>
      </c>
      <c r="C43" s="315"/>
      <c r="D43" s="316" t="s">
        <v>186</v>
      </c>
      <c r="E43" s="330"/>
      <c r="F43" s="317" t="s">
        <v>152</v>
      </c>
      <c r="G43" s="318" t="s">
        <v>151</v>
      </c>
      <c r="H43" s="319" t="s">
        <v>153</v>
      </c>
      <c r="I43" s="320" t="s">
        <v>154</v>
      </c>
      <c r="J43" s="321" t="s">
        <v>20</v>
      </c>
      <c r="K43" s="110"/>
      <c r="L43" s="397" t="str">
        <f aca="true" t="shared" si="11" ref="L43:Q43">L7</f>
        <v>Arendus</v>
      </c>
      <c r="M43" s="397" t="str">
        <f t="shared" si="11"/>
        <v>daatum</v>
      </c>
      <c r="N43" s="397" t="str">
        <f t="shared" si="11"/>
        <v>daatum</v>
      </c>
      <c r="O43" s="397" t="str">
        <f t="shared" si="11"/>
        <v>daatum</v>
      </c>
      <c r="P43" s="397" t="str">
        <f t="shared" si="11"/>
        <v>daatum</v>
      </c>
      <c r="Q43" s="352" t="str">
        <f t="shared" si="11"/>
        <v>kokku €</v>
      </c>
      <c r="R43" s="352" t="s">
        <v>348</v>
      </c>
      <c r="S43" s="352" t="s">
        <v>10</v>
      </c>
    </row>
    <row r="44" spans="1:19" ht="12.75">
      <c r="A44" s="97"/>
      <c r="B44" s="76"/>
      <c r="C44" s="76"/>
      <c r="D44" s="76"/>
      <c r="E44" s="76"/>
      <c r="F44" s="77"/>
      <c r="G44" s="85"/>
      <c r="H44" s="82"/>
      <c r="I44" s="77"/>
      <c r="J44" s="322"/>
      <c r="K44" s="110"/>
      <c r="L44" s="119"/>
      <c r="M44" s="119"/>
      <c r="N44" s="119"/>
      <c r="O44" s="119"/>
      <c r="P44" s="119"/>
      <c r="Q44" s="233"/>
      <c r="R44" s="353"/>
      <c r="S44" s="353"/>
    </row>
    <row r="45" spans="1:19" ht="12.75">
      <c r="A45" s="97"/>
      <c r="B45" s="75" t="s">
        <v>200</v>
      </c>
      <c r="C45" s="75"/>
      <c r="D45" s="76" t="str">
        <f>'ea detail'!D45</f>
        <v> TOOTMISJUHT</v>
      </c>
      <c r="E45" s="76"/>
      <c r="F45" s="77">
        <f>'ea detail'!F45</f>
        <v>0</v>
      </c>
      <c r="G45" s="324">
        <f>'ea detail'!G45</f>
        <v>0</v>
      </c>
      <c r="H45" s="95">
        <f>'ea detail'!H45</f>
        <v>0</v>
      </c>
      <c r="I45" s="77">
        <f>F45*H45</f>
        <v>0</v>
      </c>
      <c r="J45" s="323" t="str">
        <f>'ea detail'!J45</f>
        <v>x</v>
      </c>
      <c r="K45" s="110"/>
      <c r="L45" s="357">
        <f>'ea detail'!L45</f>
        <v>0</v>
      </c>
      <c r="M45" s="307"/>
      <c r="N45" s="307"/>
      <c r="O45" s="307"/>
      <c r="P45" s="307"/>
      <c r="Q45" s="233">
        <f>SUM(L45:P45)</f>
        <v>0</v>
      </c>
      <c r="R45" s="354">
        <f>'ea detail'!Q45-'teg detail'!Q45</f>
        <v>0</v>
      </c>
      <c r="S45" s="354">
        <f>IF(I45=0,0,Q45/I45*100)</f>
        <v>0</v>
      </c>
    </row>
    <row r="46" spans="1:19" ht="12.75">
      <c r="A46" s="97"/>
      <c r="B46" s="75" t="s">
        <v>21</v>
      </c>
      <c r="C46" s="75"/>
      <c r="D46" s="76" t="str">
        <f>'ea detail'!D46</f>
        <v>TOOTMISASSISTENT</v>
      </c>
      <c r="E46" s="76"/>
      <c r="F46" s="77">
        <f>'ea detail'!F46</f>
        <v>0</v>
      </c>
      <c r="G46" s="324">
        <f>'ea detail'!G46</f>
        <v>0</v>
      </c>
      <c r="H46" s="95">
        <f>'ea detail'!H46</f>
        <v>0</v>
      </c>
      <c r="I46" s="77">
        <f aca="true" t="shared" si="12" ref="I46:I83">F46*H46</f>
        <v>0</v>
      </c>
      <c r="J46" s="323" t="str">
        <f>'ea detail'!J46</f>
        <v>x</v>
      </c>
      <c r="K46" s="110"/>
      <c r="L46" s="357">
        <f>'ea detail'!L46</f>
        <v>0</v>
      </c>
      <c r="M46" s="307"/>
      <c r="N46" s="307"/>
      <c r="O46" s="307"/>
      <c r="P46" s="307"/>
      <c r="Q46" s="233">
        <f aca="true" t="shared" si="13" ref="Q46:Q83">SUM(L46:P46)</f>
        <v>0</v>
      </c>
      <c r="R46" s="354">
        <f>'ea detail'!Q46-'teg detail'!Q46</f>
        <v>0</v>
      </c>
      <c r="S46" s="354">
        <f aca="true" t="shared" si="14" ref="S46:S83">IF(I46=0,0,Q46/I46*100)</f>
        <v>0</v>
      </c>
    </row>
    <row r="47" spans="1:19" ht="12.75">
      <c r="A47" s="97"/>
      <c r="B47" s="75"/>
      <c r="C47" s="75"/>
      <c r="D47" s="76" t="str">
        <f>'ea detail'!D47</f>
        <v>TOOTMISSEKRETÄR</v>
      </c>
      <c r="E47" s="76"/>
      <c r="F47" s="77">
        <f>'ea detail'!F47</f>
        <v>0</v>
      </c>
      <c r="G47" s="324">
        <f>'ea detail'!G47</f>
        <v>0</v>
      </c>
      <c r="H47" s="95">
        <f>'ea detail'!H47</f>
        <v>0</v>
      </c>
      <c r="I47" s="77">
        <f t="shared" si="12"/>
        <v>0</v>
      </c>
      <c r="J47" s="323" t="str">
        <f>'ea detail'!J47</f>
        <v>x</v>
      </c>
      <c r="K47" s="110"/>
      <c r="L47" s="357">
        <f>'ea detail'!L47</f>
        <v>0</v>
      </c>
      <c r="M47" s="307"/>
      <c r="N47" s="307"/>
      <c r="O47" s="307"/>
      <c r="P47" s="307"/>
      <c r="Q47" s="233">
        <f t="shared" si="13"/>
        <v>0</v>
      </c>
      <c r="R47" s="354">
        <f>'ea detail'!Q47-'teg detail'!Q47</f>
        <v>0</v>
      </c>
      <c r="S47" s="354">
        <f t="shared" si="14"/>
        <v>0</v>
      </c>
    </row>
    <row r="48" spans="1:19" ht="12.75">
      <c r="A48" s="97"/>
      <c r="B48" s="75"/>
      <c r="C48" s="75"/>
      <c r="D48" s="76" t="str">
        <f>'ea detail'!D48</f>
        <v>RAAMATUPIDAJA</v>
      </c>
      <c r="E48" s="76"/>
      <c r="F48" s="77">
        <f>'ea detail'!F48</f>
        <v>0</v>
      </c>
      <c r="G48" s="324">
        <f>'ea detail'!G48</f>
        <v>0</v>
      </c>
      <c r="H48" s="95">
        <f>'ea detail'!H48</f>
        <v>0</v>
      </c>
      <c r="I48" s="77">
        <f t="shared" si="12"/>
        <v>0</v>
      </c>
      <c r="J48" s="323" t="str">
        <f>'ea detail'!J48</f>
        <v>x</v>
      </c>
      <c r="K48" s="110"/>
      <c r="L48" s="357">
        <f>'ea detail'!L48</f>
        <v>0</v>
      </c>
      <c r="M48" s="307"/>
      <c r="N48" s="307"/>
      <c r="O48" s="307"/>
      <c r="P48" s="307"/>
      <c r="Q48" s="233">
        <f t="shared" si="13"/>
        <v>0</v>
      </c>
      <c r="R48" s="354">
        <f>'ea detail'!Q48-'teg detail'!Q48</f>
        <v>0</v>
      </c>
      <c r="S48" s="354">
        <f t="shared" si="14"/>
        <v>0</v>
      </c>
    </row>
    <row r="49" spans="1:19" ht="12.75">
      <c r="A49" s="97"/>
      <c r="B49" s="75"/>
      <c r="C49" s="75"/>
      <c r="D49" s="76" t="str">
        <f>'ea detail'!D49</f>
        <v>REžISSÖÖRI I ASSISTENT</v>
      </c>
      <c r="E49" s="76"/>
      <c r="F49" s="77">
        <f>'ea detail'!F49</f>
        <v>0</v>
      </c>
      <c r="G49" s="324">
        <f>'ea detail'!G49</f>
        <v>0</v>
      </c>
      <c r="H49" s="95">
        <f>'ea detail'!H49</f>
        <v>0</v>
      </c>
      <c r="I49" s="77">
        <f t="shared" si="12"/>
        <v>0</v>
      </c>
      <c r="J49" s="323" t="str">
        <f>'ea detail'!J49</f>
        <v>x</v>
      </c>
      <c r="K49" s="110"/>
      <c r="L49" s="357">
        <f>'ea detail'!L49</f>
        <v>0</v>
      </c>
      <c r="M49" s="307"/>
      <c r="N49" s="307"/>
      <c r="O49" s="307"/>
      <c r="P49" s="307"/>
      <c r="Q49" s="233">
        <f t="shared" si="13"/>
        <v>0</v>
      </c>
      <c r="R49" s="354">
        <f>'ea detail'!Q49-'teg detail'!Q49</f>
        <v>0</v>
      </c>
      <c r="S49" s="354">
        <f t="shared" si="14"/>
        <v>0</v>
      </c>
    </row>
    <row r="50" spans="1:19" ht="12.75">
      <c r="A50" s="97"/>
      <c r="B50" s="75"/>
      <c r="C50" s="75"/>
      <c r="D50" s="76" t="str">
        <f>'ea detail'!D50</f>
        <v>REžISSÖÖRI II ASSISTENT</v>
      </c>
      <c r="E50" s="76"/>
      <c r="F50" s="77">
        <f>'ea detail'!F50</f>
        <v>0</v>
      </c>
      <c r="G50" s="324">
        <f>'ea detail'!G50</f>
        <v>0</v>
      </c>
      <c r="H50" s="95">
        <f>'ea detail'!H50</f>
        <v>0</v>
      </c>
      <c r="I50" s="77">
        <f t="shared" si="12"/>
        <v>0</v>
      </c>
      <c r="J50" s="323" t="str">
        <f>'ea detail'!J50</f>
        <v>x</v>
      </c>
      <c r="K50" s="110"/>
      <c r="L50" s="357">
        <f>'ea detail'!L50</f>
        <v>0</v>
      </c>
      <c r="M50" s="307"/>
      <c r="N50" s="307"/>
      <c r="O50" s="307"/>
      <c r="P50" s="307"/>
      <c r="Q50" s="233">
        <f t="shared" si="13"/>
        <v>0</v>
      </c>
      <c r="R50" s="354">
        <f>'ea detail'!Q50-'teg detail'!Q50</f>
        <v>0</v>
      </c>
      <c r="S50" s="354">
        <f t="shared" si="14"/>
        <v>0</v>
      </c>
    </row>
    <row r="51" spans="1:19" ht="12.75">
      <c r="A51" s="97"/>
      <c r="B51" s="75"/>
      <c r="C51" s="75"/>
      <c r="D51" s="76" t="str">
        <f>'ea detail'!D51</f>
        <v>SCRIPT-CONTINUITY - KLAPP</v>
      </c>
      <c r="E51" s="76"/>
      <c r="F51" s="77">
        <f>'ea detail'!F51</f>
        <v>0</v>
      </c>
      <c r="G51" s="324">
        <f>'ea detail'!G51</f>
        <v>0</v>
      </c>
      <c r="H51" s="95">
        <f>'ea detail'!H51</f>
        <v>0</v>
      </c>
      <c r="I51" s="77">
        <f t="shared" si="12"/>
        <v>0</v>
      </c>
      <c r="J51" s="323" t="str">
        <f>'ea detail'!J51</f>
        <v>x</v>
      </c>
      <c r="K51" s="110"/>
      <c r="L51" s="357">
        <f>'ea detail'!L51</f>
        <v>0</v>
      </c>
      <c r="M51" s="307"/>
      <c r="N51" s="307"/>
      <c r="O51" s="307"/>
      <c r="P51" s="307"/>
      <c r="Q51" s="233">
        <f t="shared" si="13"/>
        <v>0</v>
      </c>
      <c r="R51" s="354">
        <f>'ea detail'!Q51-'teg detail'!Q51</f>
        <v>0</v>
      </c>
      <c r="S51" s="354">
        <f t="shared" si="14"/>
        <v>0</v>
      </c>
    </row>
    <row r="52" spans="1:19" ht="12.75">
      <c r="A52" s="97"/>
      <c r="B52" s="75"/>
      <c r="C52" s="75"/>
      <c r="D52" s="76" t="str">
        <f>'ea detail'!D52</f>
        <v>VÕTTEPAIKADE KOORDINAATOR</v>
      </c>
      <c r="E52" s="76"/>
      <c r="F52" s="77">
        <f>'ea detail'!F52</f>
        <v>0</v>
      </c>
      <c r="G52" s="324">
        <f>'ea detail'!G52</f>
        <v>0</v>
      </c>
      <c r="H52" s="95">
        <f>'ea detail'!H52</f>
        <v>0</v>
      </c>
      <c r="I52" s="77">
        <f t="shared" si="12"/>
        <v>0</v>
      </c>
      <c r="J52" s="323" t="str">
        <f>'ea detail'!J52</f>
        <v>x</v>
      </c>
      <c r="K52" s="110"/>
      <c r="L52" s="357">
        <f>'ea detail'!L52</f>
        <v>0</v>
      </c>
      <c r="M52" s="307"/>
      <c r="N52" s="307"/>
      <c r="O52" s="307"/>
      <c r="P52" s="307"/>
      <c r="Q52" s="233">
        <f t="shared" si="13"/>
        <v>0</v>
      </c>
      <c r="R52" s="354">
        <f>'ea detail'!Q52-'teg detail'!Q52</f>
        <v>0</v>
      </c>
      <c r="S52" s="354">
        <f t="shared" si="14"/>
        <v>0</v>
      </c>
    </row>
    <row r="53" spans="1:19" ht="12.75">
      <c r="A53" s="97"/>
      <c r="B53" s="75"/>
      <c r="C53" s="75"/>
      <c r="D53" s="76" t="str">
        <f>'ea detail'!D53</f>
        <v>VÕTTEPAIKADE KOORDINAATORI ASSIST.</v>
      </c>
      <c r="E53" s="76"/>
      <c r="F53" s="77">
        <f>'ea detail'!F53</f>
        <v>0</v>
      </c>
      <c r="G53" s="324">
        <f>'ea detail'!G53</f>
        <v>0</v>
      </c>
      <c r="H53" s="95">
        <f>'ea detail'!H53</f>
        <v>0</v>
      </c>
      <c r="I53" s="77">
        <f t="shared" si="12"/>
        <v>0</v>
      </c>
      <c r="J53" s="323" t="str">
        <f>'ea detail'!J53</f>
        <v>x</v>
      </c>
      <c r="K53" s="110"/>
      <c r="L53" s="357">
        <f>'ea detail'!L53</f>
        <v>0</v>
      </c>
      <c r="M53" s="307"/>
      <c r="N53" s="307"/>
      <c r="O53" s="307"/>
      <c r="P53" s="307"/>
      <c r="Q53" s="233">
        <f t="shared" si="13"/>
        <v>0</v>
      </c>
      <c r="R53" s="354">
        <f>'ea detail'!Q53-'teg detail'!Q53</f>
        <v>0</v>
      </c>
      <c r="S53" s="354">
        <f t="shared" si="14"/>
        <v>0</v>
      </c>
    </row>
    <row r="54" spans="1:19" ht="12.75">
      <c r="A54" s="97"/>
      <c r="B54" s="75"/>
      <c r="C54" s="75"/>
      <c r="D54" s="76" t="str">
        <f>'ea detail'!D54</f>
        <v>KÄSKJALG</v>
      </c>
      <c r="E54" s="76"/>
      <c r="F54" s="77">
        <f>'ea detail'!F54</f>
        <v>0</v>
      </c>
      <c r="G54" s="324">
        <f>'ea detail'!G54</f>
        <v>0</v>
      </c>
      <c r="H54" s="95">
        <f>'ea detail'!H54</f>
        <v>0</v>
      </c>
      <c r="I54" s="77">
        <f t="shared" si="12"/>
        <v>0</v>
      </c>
      <c r="J54" s="323" t="str">
        <f>'ea detail'!J54</f>
        <v>x</v>
      </c>
      <c r="K54" s="110"/>
      <c r="L54" s="357">
        <f>'ea detail'!L54</f>
        <v>0</v>
      </c>
      <c r="M54" s="307"/>
      <c r="N54" s="307"/>
      <c r="O54" s="307"/>
      <c r="P54" s="307"/>
      <c r="Q54" s="233">
        <f t="shared" si="13"/>
        <v>0</v>
      </c>
      <c r="R54" s="354">
        <f>'ea detail'!Q54-'teg detail'!Q54</f>
        <v>0</v>
      </c>
      <c r="S54" s="354">
        <f t="shared" si="14"/>
        <v>0</v>
      </c>
    </row>
    <row r="55" spans="1:19" ht="12.75">
      <c r="A55" s="97"/>
      <c r="B55" s="75"/>
      <c r="C55" s="75"/>
      <c r="D55" s="76" t="str">
        <f>'ea detail'!D55</f>
        <v>OPERAATOR (DoP)</v>
      </c>
      <c r="E55" s="76"/>
      <c r="F55" s="77">
        <f>'ea detail'!F55</f>
        <v>0</v>
      </c>
      <c r="G55" s="324">
        <f>'ea detail'!G55</f>
        <v>0</v>
      </c>
      <c r="H55" s="95">
        <f>'ea detail'!H55</f>
        <v>0</v>
      </c>
      <c r="I55" s="77">
        <f t="shared" si="12"/>
        <v>0</v>
      </c>
      <c r="J55" s="323" t="str">
        <f>'ea detail'!J55</f>
        <v>x</v>
      </c>
      <c r="K55" s="110"/>
      <c r="L55" s="357">
        <f>'ea detail'!L55</f>
        <v>0</v>
      </c>
      <c r="M55" s="307"/>
      <c r="N55" s="307"/>
      <c r="O55" s="307"/>
      <c r="P55" s="307"/>
      <c r="Q55" s="233">
        <f t="shared" si="13"/>
        <v>0</v>
      </c>
      <c r="R55" s="354">
        <f>'ea detail'!Q55-'teg detail'!Q55</f>
        <v>0</v>
      </c>
      <c r="S55" s="354">
        <f t="shared" si="14"/>
        <v>0</v>
      </c>
    </row>
    <row r="56" spans="1:19" ht="12.75">
      <c r="A56" s="97"/>
      <c r="B56" s="75"/>
      <c r="C56" s="75"/>
      <c r="D56" s="76" t="str">
        <f>'ea detail'!D56</f>
        <v>OPERAATORI 1.ASSISTENT</v>
      </c>
      <c r="E56" s="76"/>
      <c r="F56" s="77">
        <f>'ea detail'!F56</f>
        <v>0</v>
      </c>
      <c r="G56" s="324">
        <f>'ea detail'!G56</f>
        <v>0</v>
      </c>
      <c r="H56" s="95">
        <f>'ea detail'!H56</f>
        <v>0</v>
      </c>
      <c r="I56" s="77">
        <f t="shared" si="12"/>
        <v>0</v>
      </c>
      <c r="J56" s="323" t="str">
        <f>'ea detail'!J56</f>
        <v>x</v>
      </c>
      <c r="K56" s="110"/>
      <c r="L56" s="357">
        <f>'ea detail'!L56</f>
        <v>0</v>
      </c>
      <c r="M56" s="307"/>
      <c r="N56" s="307"/>
      <c r="O56" s="307"/>
      <c r="P56" s="307"/>
      <c r="Q56" s="233">
        <f t="shared" si="13"/>
        <v>0</v>
      </c>
      <c r="R56" s="354">
        <f>'ea detail'!Q56-'teg detail'!Q56</f>
        <v>0</v>
      </c>
      <c r="S56" s="354">
        <f t="shared" si="14"/>
        <v>0</v>
      </c>
    </row>
    <row r="57" spans="1:19" ht="12.75">
      <c r="A57" s="97"/>
      <c r="B57" s="75"/>
      <c r="C57" s="75"/>
      <c r="D57" s="76" t="str">
        <f>'ea detail'!D57</f>
        <v>OPERAATORI 2.ASSISTENT</v>
      </c>
      <c r="E57" s="76"/>
      <c r="F57" s="77">
        <f>'ea detail'!F57</f>
        <v>0</v>
      </c>
      <c r="G57" s="324">
        <f>'ea detail'!G57</f>
        <v>0</v>
      </c>
      <c r="H57" s="95">
        <f>'ea detail'!H57</f>
        <v>0</v>
      </c>
      <c r="I57" s="77">
        <f t="shared" si="12"/>
        <v>0</v>
      </c>
      <c r="J57" s="323" t="str">
        <f>'ea detail'!J57</f>
        <v>x</v>
      </c>
      <c r="K57" s="110"/>
      <c r="L57" s="357">
        <f>'ea detail'!L57</f>
        <v>0</v>
      </c>
      <c r="M57" s="307"/>
      <c r="N57" s="307"/>
      <c r="O57" s="307"/>
      <c r="P57" s="307"/>
      <c r="Q57" s="233">
        <f t="shared" si="13"/>
        <v>0</v>
      </c>
      <c r="R57" s="354">
        <f>'ea detail'!Q57-'teg detail'!Q57</f>
        <v>0</v>
      </c>
      <c r="S57" s="354">
        <f t="shared" si="14"/>
        <v>0</v>
      </c>
    </row>
    <row r="58" spans="1:19" ht="12.75">
      <c r="A58" s="97"/>
      <c r="B58" s="75"/>
      <c r="C58" s="75"/>
      <c r="D58" s="76" t="str">
        <f>'ea detail'!D58</f>
        <v>OPERAATORI ASSISTENT</v>
      </c>
      <c r="E58" s="76"/>
      <c r="F58" s="77">
        <f>'ea detail'!F58</f>
        <v>0</v>
      </c>
      <c r="G58" s="324">
        <f>'ea detail'!G58</f>
        <v>0</v>
      </c>
      <c r="H58" s="95">
        <f>'ea detail'!H58</f>
        <v>0</v>
      </c>
      <c r="I58" s="77">
        <f t="shared" si="12"/>
        <v>0</v>
      </c>
      <c r="J58" s="323" t="str">
        <f>'ea detail'!J58</f>
        <v>x</v>
      </c>
      <c r="K58" s="110"/>
      <c r="L58" s="357">
        <f>'ea detail'!L58</f>
        <v>0</v>
      </c>
      <c r="M58" s="307"/>
      <c r="N58" s="307"/>
      <c r="O58" s="307"/>
      <c r="P58" s="307"/>
      <c r="Q58" s="233">
        <f t="shared" si="13"/>
        <v>0</v>
      </c>
      <c r="R58" s="354">
        <f>'ea detail'!Q58-'teg detail'!Q58</f>
        <v>0</v>
      </c>
      <c r="S58" s="354">
        <f t="shared" si="14"/>
        <v>0</v>
      </c>
    </row>
    <row r="59" spans="1:19" ht="12.75">
      <c r="A59" s="97"/>
      <c r="B59" s="75"/>
      <c r="C59" s="75"/>
      <c r="D59" s="76" t="str">
        <f>'ea detail'!D59</f>
        <v>MAKING OF OPERAATOR</v>
      </c>
      <c r="E59" s="76"/>
      <c r="F59" s="77">
        <f>'ea detail'!F59</f>
        <v>0</v>
      </c>
      <c r="G59" s="324">
        <f>'ea detail'!G59</f>
        <v>0</v>
      </c>
      <c r="H59" s="95">
        <f>'ea detail'!H59</f>
        <v>0</v>
      </c>
      <c r="I59" s="77">
        <f t="shared" si="12"/>
        <v>0</v>
      </c>
      <c r="J59" s="323" t="str">
        <f>'ea detail'!J59</f>
        <v>x</v>
      </c>
      <c r="K59" s="110"/>
      <c r="L59" s="357">
        <f>'ea detail'!L59</f>
        <v>0</v>
      </c>
      <c r="M59" s="307"/>
      <c r="N59" s="307"/>
      <c r="O59" s="307"/>
      <c r="P59" s="307"/>
      <c r="Q59" s="233">
        <f t="shared" si="13"/>
        <v>0</v>
      </c>
      <c r="R59" s="354">
        <f>'ea detail'!Q59-'teg detail'!Q59</f>
        <v>0</v>
      </c>
      <c r="S59" s="354">
        <f t="shared" si="14"/>
        <v>0</v>
      </c>
    </row>
    <row r="60" spans="1:19" ht="12.75">
      <c r="A60" s="97"/>
      <c r="B60" s="75"/>
      <c r="C60" s="75"/>
      <c r="D60" s="76" t="str">
        <f>'ea detail'!D60</f>
        <v>FOTOGRAAF</v>
      </c>
      <c r="E60" s="76"/>
      <c r="F60" s="77">
        <f>'ea detail'!F60</f>
        <v>0</v>
      </c>
      <c r="G60" s="324">
        <f>'ea detail'!G60</f>
        <v>0</v>
      </c>
      <c r="H60" s="95">
        <f>'ea detail'!H60</f>
        <v>0</v>
      </c>
      <c r="I60" s="77">
        <f t="shared" si="12"/>
        <v>0</v>
      </c>
      <c r="J60" s="323" t="str">
        <f>'ea detail'!J60</f>
        <v>x</v>
      </c>
      <c r="K60" s="110"/>
      <c r="L60" s="357">
        <f>'ea detail'!L60</f>
        <v>0</v>
      </c>
      <c r="M60" s="307"/>
      <c r="N60" s="307"/>
      <c r="O60" s="307"/>
      <c r="P60" s="307"/>
      <c r="Q60" s="233">
        <f t="shared" si="13"/>
        <v>0</v>
      </c>
      <c r="R60" s="354">
        <f>'ea detail'!Q60-'teg detail'!Q60</f>
        <v>0</v>
      </c>
      <c r="S60" s="354">
        <f t="shared" si="14"/>
        <v>0</v>
      </c>
    </row>
    <row r="61" spans="1:19" ht="12.75">
      <c r="A61" s="97"/>
      <c r="B61" s="75"/>
      <c r="C61" s="75"/>
      <c r="D61" s="76" t="str">
        <f>'ea detail'!D61</f>
        <v>GRIP</v>
      </c>
      <c r="E61" s="76"/>
      <c r="F61" s="77">
        <f>'ea detail'!F61</f>
        <v>0</v>
      </c>
      <c r="G61" s="324">
        <f>'ea detail'!G61</f>
        <v>0</v>
      </c>
      <c r="H61" s="95">
        <f>'ea detail'!H61</f>
        <v>0</v>
      </c>
      <c r="I61" s="77">
        <f t="shared" si="12"/>
        <v>0</v>
      </c>
      <c r="J61" s="323" t="str">
        <f>'ea detail'!J61</f>
        <v>x</v>
      </c>
      <c r="K61" s="110"/>
      <c r="L61" s="357">
        <f>'ea detail'!L61</f>
        <v>0</v>
      </c>
      <c r="M61" s="307"/>
      <c r="N61" s="307"/>
      <c r="O61" s="307"/>
      <c r="P61" s="307"/>
      <c r="Q61" s="233">
        <f t="shared" si="13"/>
        <v>0</v>
      </c>
      <c r="R61" s="354">
        <f>'ea detail'!Q61-'teg detail'!Q61</f>
        <v>0</v>
      </c>
      <c r="S61" s="354">
        <f t="shared" si="14"/>
        <v>0</v>
      </c>
    </row>
    <row r="62" spans="1:19" ht="12.75">
      <c r="A62" s="97"/>
      <c r="B62" s="75"/>
      <c r="C62" s="75"/>
      <c r="D62" s="76" t="str">
        <f>'ea detail'!D62</f>
        <v>GRIPI ASSISTENT</v>
      </c>
      <c r="E62" s="76"/>
      <c r="F62" s="77">
        <f>'ea detail'!F62</f>
        <v>0</v>
      </c>
      <c r="G62" s="324">
        <f>'ea detail'!G62</f>
        <v>0</v>
      </c>
      <c r="H62" s="95">
        <f>'ea detail'!H62</f>
        <v>0</v>
      </c>
      <c r="I62" s="77">
        <f t="shared" si="12"/>
        <v>0</v>
      </c>
      <c r="J62" s="323" t="str">
        <f>'ea detail'!J62</f>
        <v>x</v>
      </c>
      <c r="K62" s="110"/>
      <c r="L62" s="357">
        <f>'ea detail'!L62</f>
        <v>0</v>
      </c>
      <c r="M62" s="307"/>
      <c r="N62" s="307"/>
      <c r="O62" s="307"/>
      <c r="P62" s="307"/>
      <c r="Q62" s="233">
        <f t="shared" si="13"/>
        <v>0</v>
      </c>
      <c r="R62" s="354">
        <f>'ea detail'!Q62-'teg detail'!Q62</f>
        <v>0</v>
      </c>
      <c r="S62" s="354">
        <f t="shared" si="14"/>
        <v>0</v>
      </c>
    </row>
    <row r="63" spans="1:19" ht="12.75">
      <c r="A63" s="97"/>
      <c r="B63" s="75"/>
      <c r="C63" s="75"/>
      <c r="D63" s="76" t="str">
        <f>'ea detail'!D63</f>
        <v>HELIOPERAATOR</v>
      </c>
      <c r="E63" s="76"/>
      <c r="F63" s="77">
        <f>'ea detail'!F63</f>
        <v>0</v>
      </c>
      <c r="G63" s="324">
        <f>'ea detail'!G63</f>
        <v>0</v>
      </c>
      <c r="H63" s="95">
        <f>'ea detail'!H63</f>
        <v>0</v>
      </c>
      <c r="I63" s="77">
        <f t="shared" si="12"/>
        <v>0</v>
      </c>
      <c r="J63" s="323" t="str">
        <f>'ea detail'!J63</f>
        <v>x</v>
      </c>
      <c r="K63" s="110"/>
      <c r="L63" s="357">
        <f>'ea detail'!L63</f>
        <v>0</v>
      </c>
      <c r="M63" s="307"/>
      <c r="N63" s="307"/>
      <c r="O63" s="307"/>
      <c r="P63" s="307"/>
      <c r="Q63" s="233">
        <f t="shared" si="13"/>
        <v>0</v>
      </c>
      <c r="R63" s="354">
        <f>'ea detail'!Q63-'teg detail'!Q63</f>
        <v>0</v>
      </c>
      <c r="S63" s="354">
        <f t="shared" si="14"/>
        <v>0</v>
      </c>
    </row>
    <row r="64" spans="1:19" ht="12.75">
      <c r="A64" s="97"/>
      <c r="B64" s="75"/>
      <c r="C64" s="75"/>
      <c r="D64" s="76" t="str">
        <f>'ea detail'!D64</f>
        <v>POOMIMEES</v>
      </c>
      <c r="E64" s="76"/>
      <c r="F64" s="77">
        <f>'ea detail'!F64</f>
        <v>0</v>
      </c>
      <c r="G64" s="324">
        <f>'ea detail'!G64</f>
        <v>0</v>
      </c>
      <c r="H64" s="95">
        <f>'ea detail'!H64</f>
        <v>0</v>
      </c>
      <c r="I64" s="77">
        <f t="shared" si="12"/>
        <v>0</v>
      </c>
      <c r="J64" s="323" t="str">
        <f>'ea detail'!J64</f>
        <v>x</v>
      </c>
      <c r="K64" s="110"/>
      <c r="L64" s="357">
        <f>'ea detail'!L64</f>
        <v>0</v>
      </c>
      <c r="M64" s="307"/>
      <c r="N64" s="307"/>
      <c r="O64" s="307"/>
      <c r="P64" s="307"/>
      <c r="Q64" s="233">
        <f t="shared" si="13"/>
        <v>0</v>
      </c>
      <c r="R64" s="354">
        <f>'ea detail'!Q64-'teg detail'!Q64</f>
        <v>0</v>
      </c>
      <c r="S64" s="354">
        <f t="shared" si="14"/>
        <v>0</v>
      </c>
    </row>
    <row r="65" spans="1:19" ht="12.75">
      <c r="A65" s="97"/>
      <c r="B65" s="75"/>
      <c r="C65" s="75"/>
      <c r="D65" s="76" t="str">
        <f>'ea detail'!D65</f>
        <v>VALGUSMEISTER</v>
      </c>
      <c r="E65" s="76"/>
      <c r="F65" s="77">
        <f>'ea detail'!F65</f>
        <v>0</v>
      </c>
      <c r="G65" s="324">
        <f>'ea detail'!G65</f>
        <v>0</v>
      </c>
      <c r="H65" s="95">
        <f>'ea detail'!H65</f>
        <v>0</v>
      </c>
      <c r="I65" s="77">
        <f t="shared" si="12"/>
        <v>0</v>
      </c>
      <c r="J65" s="323" t="str">
        <f>'ea detail'!J65</f>
        <v>x</v>
      </c>
      <c r="K65" s="110"/>
      <c r="L65" s="357">
        <f>'ea detail'!L65</f>
        <v>0</v>
      </c>
      <c r="M65" s="307"/>
      <c r="N65" s="307"/>
      <c r="O65" s="307"/>
      <c r="P65" s="307"/>
      <c r="Q65" s="233">
        <f t="shared" si="13"/>
        <v>0</v>
      </c>
      <c r="R65" s="354">
        <f>'ea detail'!Q65-'teg detail'!Q65</f>
        <v>0</v>
      </c>
      <c r="S65" s="354">
        <f t="shared" si="14"/>
        <v>0</v>
      </c>
    </row>
    <row r="66" spans="1:19" ht="12.75">
      <c r="A66" s="97"/>
      <c r="B66" s="75"/>
      <c r="C66" s="75"/>
      <c r="D66" s="76" t="str">
        <f>'ea detail'!D66</f>
        <v>VALGUSTAJA</v>
      </c>
      <c r="E66" s="76"/>
      <c r="F66" s="77">
        <f>'ea detail'!F66</f>
        <v>0</v>
      </c>
      <c r="G66" s="324">
        <f>'ea detail'!G66</f>
        <v>0</v>
      </c>
      <c r="H66" s="95">
        <f>'ea detail'!H66</f>
        <v>0</v>
      </c>
      <c r="I66" s="77">
        <f t="shared" si="12"/>
        <v>0</v>
      </c>
      <c r="J66" s="323" t="str">
        <f>'ea detail'!J66</f>
        <v>x</v>
      </c>
      <c r="K66" s="110"/>
      <c r="L66" s="357">
        <f>'ea detail'!L66</f>
        <v>0</v>
      </c>
      <c r="M66" s="307"/>
      <c r="N66" s="307"/>
      <c r="O66" s="307"/>
      <c r="P66" s="307"/>
      <c r="Q66" s="233">
        <f t="shared" si="13"/>
        <v>0</v>
      </c>
      <c r="R66" s="354">
        <f>'ea detail'!Q66-'teg detail'!Q66</f>
        <v>0</v>
      </c>
      <c r="S66" s="354">
        <f t="shared" si="14"/>
        <v>0</v>
      </c>
    </row>
    <row r="67" spans="1:19" ht="12.75">
      <c r="A67" s="97"/>
      <c r="B67" s="75"/>
      <c r="C67" s="75"/>
      <c r="D67" s="76" t="str">
        <f>'ea detail'!D67</f>
        <v>ELEKTRIK-GENERAATORIJUHT</v>
      </c>
      <c r="E67" s="76"/>
      <c r="F67" s="77">
        <f>'ea detail'!F67</f>
        <v>0</v>
      </c>
      <c r="G67" s="324">
        <f>'ea detail'!G67</f>
        <v>0</v>
      </c>
      <c r="H67" s="95">
        <f>'ea detail'!H67</f>
        <v>0</v>
      </c>
      <c r="I67" s="77">
        <f t="shared" si="12"/>
        <v>0</v>
      </c>
      <c r="J67" s="323" t="str">
        <f>'ea detail'!J67</f>
        <v>x</v>
      </c>
      <c r="K67" s="110"/>
      <c r="L67" s="357">
        <f>'ea detail'!L67</f>
        <v>0</v>
      </c>
      <c r="M67" s="307"/>
      <c r="N67" s="307"/>
      <c r="O67" s="307"/>
      <c r="P67" s="307"/>
      <c r="Q67" s="233">
        <f t="shared" si="13"/>
        <v>0</v>
      </c>
      <c r="R67" s="354">
        <f>'ea detail'!Q67-'teg detail'!Q67</f>
        <v>0</v>
      </c>
      <c r="S67" s="354">
        <f t="shared" si="14"/>
        <v>0</v>
      </c>
    </row>
    <row r="68" spans="1:19" ht="12.75">
      <c r="A68" s="97"/>
      <c r="B68" s="75"/>
      <c r="C68" s="75"/>
      <c r="D68" s="76" t="str">
        <f>'ea detail'!D68</f>
        <v>FILMIKUNSTNIK</v>
      </c>
      <c r="E68" s="76"/>
      <c r="F68" s="77">
        <f>'ea detail'!F68</f>
        <v>0</v>
      </c>
      <c r="G68" s="324">
        <f>'ea detail'!G68</f>
        <v>0</v>
      </c>
      <c r="H68" s="95">
        <f>'ea detail'!H68</f>
        <v>0</v>
      </c>
      <c r="I68" s="77">
        <f t="shared" si="12"/>
        <v>0</v>
      </c>
      <c r="J68" s="323" t="str">
        <f>'ea detail'!J68</f>
        <v>x</v>
      </c>
      <c r="K68" s="110"/>
      <c r="L68" s="357">
        <f>'ea detail'!L68</f>
        <v>0</v>
      </c>
      <c r="M68" s="307"/>
      <c r="N68" s="307"/>
      <c r="O68" s="307"/>
      <c r="P68" s="307"/>
      <c r="Q68" s="233">
        <f t="shared" si="13"/>
        <v>0</v>
      </c>
      <c r="R68" s="354">
        <f>'ea detail'!Q68-'teg detail'!Q68</f>
        <v>0</v>
      </c>
      <c r="S68" s="354">
        <f t="shared" si="14"/>
        <v>0</v>
      </c>
    </row>
    <row r="69" spans="1:19" ht="12.75">
      <c r="A69" s="97"/>
      <c r="B69" s="75"/>
      <c r="C69" s="75"/>
      <c r="D69" s="76" t="str">
        <f>'ea detail'!D69</f>
        <v>FILMIKUNSTNIKU ASSISTENT</v>
      </c>
      <c r="E69" s="76"/>
      <c r="F69" s="77">
        <f>'ea detail'!F69</f>
        <v>0</v>
      </c>
      <c r="G69" s="324">
        <f>'ea detail'!G69</f>
        <v>0</v>
      </c>
      <c r="H69" s="95">
        <f>'ea detail'!H69</f>
        <v>0</v>
      </c>
      <c r="I69" s="77">
        <f t="shared" si="12"/>
        <v>0</v>
      </c>
      <c r="J69" s="323" t="str">
        <f>'ea detail'!J69</f>
        <v>x</v>
      </c>
      <c r="K69" s="110"/>
      <c r="L69" s="357">
        <f>'ea detail'!L69</f>
        <v>0</v>
      </c>
      <c r="M69" s="307"/>
      <c r="N69" s="307"/>
      <c r="O69" s="307"/>
      <c r="P69" s="307"/>
      <c r="Q69" s="233">
        <f t="shared" si="13"/>
        <v>0</v>
      </c>
      <c r="R69" s="354">
        <f>'ea detail'!Q69-'teg detail'!Q69</f>
        <v>0</v>
      </c>
      <c r="S69" s="354">
        <f t="shared" si="14"/>
        <v>0</v>
      </c>
    </row>
    <row r="70" spans="1:19" ht="12.75">
      <c r="A70" s="97"/>
      <c r="B70" s="75"/>
      <c r="C70" s="75"/>
      <c r="D70" s="76" t="str">
        <f>'ea detail'!D70</f>
        <v>PUUSEPP/ EHITAJA</v>
      </c>
      <c r="E70" s="76"/>
      <c r="F70" s="77">
        <f>'ea detail'!F70</f>
        <v>0</v>
      </c>
      <c r="G70" s="324">
        <f>'ea detail'!G70</f>
        <v>0</v>
      </c>
      <c r="H70" s="95">
        <f>'ea detail'!H70</f>
        <v>0</v>
      </c>
      <c r="I70" s="77">
        <f t="shared" si="12"/>
        <v>0</v>
      </c>
      <c r="J70" s="323" t="str">
        <f>'ea detail'!J70</f>
        <v>x</v>
      </c>
      <c r="K70" s="110"/>
      <c r="L70" s="357">
        <f>'ea detail'!L70</f>
        <v>0</v>
      </c>
      <c r="M70" s="307"/>
      <c r="N70" s="307"/>
      <c r="O70" s="307"/>
      <c r="P70" s="307"/>
      <c r="Q70" s="233">
        <f t="shared" si="13"/>
        <v>0</v>
      </c>
      <c r="R70" s="354">
        <f>'ea detail'!Q70-'teg detail'!Q70</f>
        <v>0</v>
      </c>
      <c r="S70" s="354">
        <f t="shared" si="14"/>
        <v>0</v>
      </c>
    </row>
    <row r="71" spans="1:19" ht="12.75">
      <c r="A71" s="97"/>
      <c r="B71" s="75"/>
      <c r="C71" s="75"/>
      <c r="D71" s="76" t="str">
        <f>'ea detail'!D71</f>
        <v>REKVISIITOR</v>
      </c>
      <c r="E71" s="76"/>
      <c r="F71" s="77">
        <f>'ea detail'!F71</f>
        <v>0</v>
      </c>
      <c r="G71" s="324">
        <f>'ea detail'!G71</f>
        <v>0</v>
      </c>
      <c r="H71" s="95">
        <f>'ea detail'!H71</f>
        <v>0</v>
      </c>
      <c r="I71" s="77">
        <f t="shared" si="12"/>
        <v>0</v>
      </c>
      <c r="J71" s="323" t="str">
        <f>'ea detail'!J71</f>
        <v>x</v>
      </c>
      <c r="K71" s="110"/>
      <c r="L71" s="357">
        <f>'ea detail'!L71</f>
        <v>0</v>
      </c>
      <c r="M71" s="307"/>
      <c r="N71" s="307"/>
      <c r="O71" s="307"/>
      <c r="P71" s="307"/>
      <c r="Q71" s="233">
        <f t="shared" si="13"/>
        <v>0</v>
      </c>
      <c r="R71" s="354">
        <f>'ea detail'!Q71-'teg detail'!Q71</f>
        <v>0</v>
      </c>
      <c r="S71" s="354">
        <f t="shared" si="14"/>
        <v>0</v>
      </c>
    </row>
    <row r="72" spans="1:19" ht="12.75">
      <c r="A72" s="97"/>
      <c r="B72" s="75"/>
      <c r="C72" s="75"/>
      <c r="D72" s="76" t="str">
        <f>'ea detail'!D72</f>
        <v>REKVISIITORI ASSISTENT</v>
      </c>
      <c r="E72" s="76"/>
      <c r="F72" s="77">
        <f>'ea detail'!F72</f>
        <v>0</v>
      </c>
      <c r="G72" s="324">
        <f>'ea detail'!G72</f>
        <v>0</v>
      </c>
      <c r="H72" s="95">
        <f>'ea detail'!H72</f>
        <v>0</v>
      </c>
      <c r="I72" s="77">
        <f t="shared" si="12"/>
        <v>0</v>
      </c>
      <c r="J72" s="323" t="str">
        <f>'ea detail'!J72</f>
        <v>x</v>
      </c>
      <c r="K72" s="110"/>
      <c r="L72" s="357">
        <f>'ea detail'!L72</f>
        <v>0</v>
      </c>
      <c r="M72" s="307"/>
      <c r="N72" s="307"/>
      <c r="O72" s="307"/>
      <c r="P72" s="307"/>
      <c r="Q72" s="233">
        <f t="shared" si="13"/>
        <v>0</v>
      </c>
      <c r="R72" s="354">
        <f>'ea detail'!Q72-'teg detail'!Q72</f>
        <v>0</v>
      </c>
      <c r="S72" s="354">
        <f t="shared" si="14"/>
        <v>0</v>
      </c>
    </row>
    <row r="73" spans="1:19" ht="12.75">
      <c r="A73" s="97"/>
      <c r="B73" s="75"/>
      <c r="C73" s="75"/>
      <c r="D73" s="76" t="str">
        <f>'ea detail'!D73</f>
        <v>KOSTÜÜMIKUNSTNIK</v>
      </c>
      <c r="E73" s="76"/>
      <c r="F73" s="77">
        <f>'ea detail'!F73</f>
        <v>0</v>
      </c>
      <c r="G73" s="324">
        <f>'ea detail'!G73</f>
        <v>0</v>
      </c>
      <c r="H73" s="95">
        <f>'ea detail'!H73</f>
        <v>0</v>
      </c>
      <c r="I73" s="77">
        <f t="shared" si="12"/>
        <v>0</v>
      </c>
      <c r="J73" s="323" t="str">
        <f>'ea detail'!J73</f>
        <v>x</v>
      </c>
      <c r="K73" s="110"/>
      <c r="L73" s="357">
        <f>'ea detail'!L73</f>
        <v>0</v>
      </c>
      <c r="M73" s="307"/>
      <c r="N73" s="307"/>
      <c r="O73" s="307"/>
      <c r="P73" s="307"/>
      <c r="Q73" s="233">
        <f t="shared" si="13"/>
        <v>0</v>
      </c>
      <c r="R73" s="354">
        <f>'ea detail'!Q73-'teg detail'!Q73</f>
        <v>0</v>
      </c>
      <c r="S73" s="354">
        <f t="shared" si="14"/>
        <v>0</v>
      </c>
    </row>
    <row r="74" spans="1:19" ht="12.75">
      <c r="A74" s="97"/>
      <c r="B74" s="75"/>
      <c r="C74" s="75"/>
      <c r="D74" s="76" t="str">
        <f>'ea detail'!D74</f>
        <v>KOSTÜÜMIKUNSTNIKU ASSISTENT</v>
      </c>
      <c r="E74" s="76"/>
      <c r="F74" s="77">
        <f>'ea detail'!F74</f>
        <v>0</v>
      </c>
      <c r="G74" s="324">
        <f>'ea detail'!G74</f>
        <v>0</v>
      </c>
      <c r="H74" s="95">
        <f>'ea detail'!H74</f>
        <v>0</v>
      </c>
      <c r="I74" s="77">
        <f t="shared" si="12"/>
        <v>0</v>
      </c>
      <c r="J74" s="323" t="str">
        <f>'ea detail'!J74</f>
        <v>x</v>
      </c>
      <c r="K74" s="110"/>
      <c r="L74" s="357">
        <f>'ea detail'!L74</f>
        <v>0</v>
      </c>
      <c r="M74" s="307"/>
      <c r="N74" s="307"/>
      <c r="O74" s="307"/>
      <c r="P74" s="307"/>
      <c r="Q74" s="233">
        <f t="shared" si="13"/>
        <v>0</v>
      </c>
      <c r="R74" s="354">
        <f>'ea detail'!Q74-'teg detail'!Q74</f>
        <v>0</v>
      </c>
      <c r="S74" s="354">
        <f t="shared" si="14"/>
        <v>0</v>
      </c>
    </row>
    <row r="75" spans="1:19" ht="12.75">
      <c r="A75" s="97"/>
      <c r="B75" s="75" t="s">
        <v>244</v>
      </c>
      <c r="C75" s="75"/>
      <c r="D75" s="76" t="str">
        <f>'ea detail'!D75</f>
        <v>KOSTÜMEERIJA</v>
      </c>
      <c r="E75" s="76"/>
      <c r="F75" s="77">
        <f>'ea detail'!F75</f>
        <v>0</v>
      </c>
      <c r="G75" s="324">
        <f>'ea detail'!G75</f>
        <v>0</v>
      </c>
      <c r="H75" s="95">
        <f>'ea detail'!H75</f>
        <v>0</v>
      </c>
      <c r="I75" s="77">
        <f t="shared" si="12"/>
        <v>0</v>
      </c>
      <c r="J75" s="323" t="str">
        <f>'ea detail'!J75</f>
        <v>x</v>
      </c>
      <c r="K75" s="110"/>
      <c r="L75" s="357">
        <f>'ea detail'!L75</f>
        <v>0</v>
      </c>
      <c r="M75" s="307"/>
      <c r="N75" s="307"/>
      <c r="O75" s="307"/>
      <c r="P75" s="307"/>
      <c r="Q75" s="233">
        <f t="shared" si="13"/>
        <v>0</v>
      </c>
      <c r="R75" s="354">
        <f>'ea detail'!Q75-'teg detail'!Q75</f>
        <v>0</v>
      </c>
      <c r="S75" s="354">
        <f t="shared" si="14"/>
        <v>0</v>
      </c>
    </row>
    <row r="76" spans="1:19" ht="12.75">
      <c r="A76" s="97"/>
      <c r="B76" s="75" t="s">
        <v>245</v>
      </c>
      <c r="C76" s="75"/>
      <c r="D76" s="76" t="str">
        <f>'ea detail'!D76</f>
        <v>JUMESTUSKUNSTNIK</v>
      </c>
      <c r="E76" s="76"/>
      <c r="F76" s="77">
        <f>'ea detail'!F76</f>
        <v>0</v>
      </c>
      <c r="G76" s="324">
        <f>'ea detail'!G76</f>
        <v>0</v>
      </c>
      <c r="H76" s="95">
        <f>'ea detail'!H76</f>
        <v>0</v>
      </c>
      <c r="I76" s="77">
        <f t="shared" si="12"/>
        <v>0</v>
      </c>
      <c r="J76" s="323" t="str">
        <f>'ea detail'!J76</f>
        <v>x</v>
      </c>
      <c r="K76" s="110"/>
      <c r="L76" s="357">
        <f>'ea detail'!L76</f>
        <v>0</v>
      </c>
      <c r="M76" s="307"/>
      <c r="N76" s="307"/>
      <c r="O76" s="307"/>
      <c r="P76" s="307"/>
      <c r="Q76" s="233">
        <f t="shared" si="13"/>
        <v>0</v>
      </c>
      <c r="R76" s="354">
        <f>'ea detail'!Q76-'teg detail'!Q76</f>
        <v>0</v>
      </c>
      <c r="S76" s="354">
        <f t="shared" si="14"/>
        <v>0</v>
      </c>
    </row>
    <row r="77" spans="1:19" ht="12.75">
      <c r="A77" s="97"/>
      <c r="B77" s="86" t="s">
        <v>246</v>
      </c>
      <c r="C77" s="75"/>
      <c r="D77" s="76" t="str">
        <f>'ea detail'!D77</f>
        <v>JUMESTUSKUNSTNIKU ASSISTENT</v>
      </c>
      <c r="E77" s="76"/>
      <c r="F77" s="77">
        <f>'ea detail'!F77</f>
        <v>0</v>
      </c>
      <c r="G77" s="324">
        <f>'ea detail'!G77</f>
        <v>0</v>
      </c>
      <c r="H77" s="95">
        <f>'ea detail'!H77</f>
        <v>0</v>
      </c>
      <c r="I77" s="77">
        <f t="shared" si="12"/>
        <v>0</v>
      </c>
      <c r="J77" s="323" t="str">
        <f>'ea detail'!J77</f>
        <v>x</v>
      </c>
      <c r="K77" s="110"/>
      <c r="L77" s="357">
        <f>'ea detail'!L77</f>
        <v>0</v>
      </c>
      <c r="M77" s="307"/>
      <c r="N77" s="307"/>
      <c r="O77" s="307"/>
      <c r="P77" s="307"/>
      <c r="Q77" s="233">
        <f t="shared" si="13"/>
        <v>0</v>
      </c>
      <c r="R77" s="354">
        <f>'ea detail'!Q77-'teg detail'!Q77</f>
        <v>0</v>
      </c>
      <c r="S77" s="354">
        <f t="shared" si="14"/>
        <v>0</v>
      </c>
    </row>
    <row r="78" spans="1:19" ht="12.75">
      <c r="A78" s="97"/>
      <c r="B78" s="75" t="s">
        <v>22</v>
      </c>
      <c r="C78" s="75"/>
      <c r="D78" s="76" t="str">
        <f>'ea detail'!D78</f>
        <v>TOITLUSTAJA</v>
      </c>
      <c r="E78" s="76"/>
      <c r="F78" s="77">
        <f>'ea detail'!F78</f>
        <v>0</v>
      </c>
      <c r="G78" s="324">
        <f>'ea detail'!G78</f>
        <v>0</v>
      </c>
      <c r="H78" s="95">
        <f>'ea detail'!H78</f>
        <v>0</v>
      </c>
      <c r="I78" s="77">
        <f t="shared" si="12"/>
        <v>0</v>
      </c>
      <c r="J78" s="323" t="str">
        <f>'ea detail'!J78</f>
        <v>x</v>
      </c>
      <c r="K78" s="110"/>
      <c r="L78" s="357">
        <f>'ea detail'!L78</f>
        <v>0</v>
      </c>
      <c r="M78" s="307"/>
      <c r="N78" s="307"/>
      <c r="O78" s="307"/>
      <c r="P78" s="307"/>
      <c r="Q78" s="233">
        <f t="shared" si="13"/>
        <v>0</v>
      </c>
      <c r="R78" s="354">
        <f>'ea detail'!Q78-'teg detail'!Q78</f>
        <v>0</v>
      </c>
      <c r="S78" s="354">
        <f t="shared" si="14"/>
        <v>0</v>
      </c>
    </row>
    <row r="79" spans="1:19" ht="12.75">
      <c r="A79" s="97"/>
      <c r="B79" s="75" t="s">
        <v>204</v>
      </c>
      <c r="C79" s="75"/>
      <c r="D79" s="76" t="str">
        <f>'ea detail'!D79</f>
        <v>AUTOJUHID</v>
      </c>
      <c r="E79" s="76"/>
      <c r="F79" s="77">
        <f>'ea detail'!F79</f>
        <v>0</v>
      </c>
      <c r="G79" s="324">
        <f>'ea detail'!G79</f>
        <v>0</v>
      </c>
      <c r="H79" s="95">
        <f>'ea detail'!H79</f>
        <v>0</v>
      </c>
      <c r="I79" s="77">
        <f t="shared" si="12"/>
        <v>0</v>
      </c>
      <c r="J79" s="323" t="str">
        <f>'ea detail'!J79</f>
        <v>x</v>
      </c>
      <c r="K79" s="110"/>
      <c r="L79" s="357">
        <f>'ea detail'!L79</f>
        <v>0</v>
      </c>
      <c r="M79" s="307"/>
      <c r="N79" s="307"/>
      <c r="O79" s="307"/>
      <c r="P79" s="307"/>
      <c r="Q79" s="233">
        <f t="shared" si="13"/>
        <v>0</v>
      </c>
      <c r="R79" s="354">
        <f>'ea detail'!Q79-'teg detail'!Q79</f>
        <v>0</v>
      </c>
      <c r="S79" s="354">
        <f t="shared" si="14"/>
        <v>0</v>
      </c>
    </row>
    <row r="80" spans="1:19" ht="12.75">
      <c r="A80" s="97"/>
      <c r="B80" s="75"/>
      <c r="C80" s="75"/>
      <c r="D80" s="76" t="str">
        <f>'ea detail'!D80</f>
        <v>ERIEFEKTIDE MEISTER</v>
      </c>
      <c r="E80" s="76"/>
      <c r="F80" s="77">
        <f>'ea detail'!F80</f>
        <v>0</v>
      </c>
      <c r="G80" s="324">
        <f>'ea detail'!G80</f>
        <v>0</v>
      </c>
      <c r="H80" s="95">
        <f>'ea detail'!H80</f>
        <v>0</v>
      </c>
      <c r="I80" s="77">
        <f t="shared" si="12"/>
        <v>0</v>
      </c>
      <c r="J80" s="323" t="str">
        <f>'ea detail'!J80</f>
        <v>x</v>
      </c>
      <c r="K80" s="110"/>
      <c r="L80" s="357">
        <f>'ea detail'!L80</f>
        <v>0</v>
      </c>
      <c r="M80" s="307"/>
      <c r="N80" s="307"/>
      <c r="O80" s="307"/>
      <c r="P80" s="307"/>
      <c r="Q80" s="233">
        <f t="shared" si="13"/>
        <v>0</v>
      </c>
      <c r="R80" s="354">
        <f>'ea detail'!Q80-'teg detail'!Q80</f>
        <v>0</v>
      </c>
      <c r="S80" s="354">
        <f t="shared" si="14"/>
        <v>0</v>
      </c>
    </row>
    <row r="81" spans="1:19" ht="12.75">
      <c r="A81" s="97"/>
      <c r="B81" s="75" t="s">
        <v>23</v>
      </c>
      <c r="C81" s="75"/>
      <c r="D81" s="76" t="str">
        <f>'ea detail'!D81</f>
        <v>ERIEFEKTIDE ASSISTENT</v>
      </c>
      <c r="E81" s="76"/>
      <c r="F81" s="77">
        <f>'ea detail'!F81</f>
        <v>0</v>
      </c>
      <c r="G81" s="324">
        <f>'ea detail'!G81</f>
        <v>0</v>
      </c>
      <c r="H81" s="95">
        <f>'ea detail'!H81</f>
        <v>0</v>
      </c>
      <c r="I81" s="77">
        <f t="shared" si="12"/>
        <v>0</v>
      </c>
      <c r="J81" s="323" t="str">
        <f>'ea detail'!J81</f>
        <v>x</v>
      </c>
      <c r="K81" s="110"/>
      <c r="L81" s="357">
        <f>'ea detail'!L81</f>
        <v>0</v>
      </c>
      <c r="M81" s="307"/>
      <c r="N81" s="307"/>
      <c r="O81" s="307"/>
      <c r="P81" s="307"/>
      <c r="Q81" s="233">
        <f t="shared" si="13"/>
        <v>0</v>
      </c>
      <c r="R81" s="354">
        <f>'ea detail'!Q81-'teg detail'!Q81</f>
        <v>0</v>
      </c>
      <c r="S81" s="354">
        <f t="shared" si="14"/>
        <v>0</v>
      </c>
    </row>
    <row r="82" spans="1:19" ht="12.75">
      <c r="A82" s="97"/>
      <c r="B82" s="75" t="s">
        <v>24</v>
      </c>
      <c r="C82" s="75"/>
      <c r="D82" s="76">
        <f>'ea detail'!D82</f>
        <v>0</v>
      </c>
      <c r="E82" s="76"/>
      <c r="F82" s="77">
        <f>'ea detail'!F82</f>
        <v>0</v>
      </c>
      <c r="G82" s="324">
        <f>'ea detail'!G82</f>
        <v>0</v>
      </c>
      <c r="H82" s="95">
        <f>'ea detail'!H82</f>
        <v>0</v>
      </c>
      <c r="I82" s="77">
        <f t="shared" si="12"/>
        <v>0</v>
      </c>
      <c r="J82" s="323" t="str">
        <f>'ea detail'!J82</f>
        <v>x</v>
      </c>
      <c r="K82" s="110"/>
      <c r="L82" s="357">
        <f>'ea detail'!L82</f>
        <v>0</v>
      </c>
      <c r="M82" s="307"/>
      <c r="N82" s="307"/>
      <c r="O82" s="307"/>
      <c r="P82" s="307"/>
      <c r="Q82" s="233">
        <f t="shared" si="13"/>
        <v>0</v>
      </c>
      <c r="R82" s="354">
        <f>'ea detail'!Q82-'teg detail'!Q82</f>
        <v>0</v>
      </c>
      <c r="S82" s="354">
        <f t="shared" si="14"/>
        <v>0</v>
      </c>
    </row>
    <row r="83" spans="1:19" ht="12.75">
      <c r="A83" s="97"/>
      <c r="B83" s="75" t="s">
        <v>203</v>
      </c>
      <c r="C83" s="75"/>
      <c r="D83" s="76" t="str">
        <f>'ea detail'!D83</f>
        <v>MUU TEHNILINE KOOSSEIS</v>
      </c>
      <c r="E83" s="76"/>
      <c r="F83" s="77">
        <f>'ea detail'!F83</f>
        <v>0</v>
      </c>
      <c r="G83" s="324">
        <f>'ea detail'!G83</f>
        <v>0</v>
      </c>
      <c r="H83" s="95">
        <f>'ea detail'!H83</f>
        <v>0</v>
      </c>
      <c r="I83" s="77">
        <f t="shared" si="12"/>
        <v>0</v>
      </c>
      <c r="J83" s="323" t="str">
        <f>'ea detail'!J83</f>
        <v>x</v>
      </c>
      <c r="K83" s="110"/>
      <c r="L83" s="357">
        <f>'ea detail'!L83</f>
        <v>0</v>
      </c>
      <c r="M83" s="307"/>
      <c r="N83" s="307"/>
      <c r="O83" s="307"/>
      <c r="P83" s="307"/>
      <c r="Q83" s="233">
        <f t="shared" si="13"/>
        <v>0</v>
      </c>
      <c r="R83" s="354">
        <f>'ea detail'!Q83-'teg detail'!Q83</f>
        <v>0</v>
      </c>
      <c r="S83" s="354">
        <f t="shared" si="14"/>
        <v>0</v>
      </c>
    </row>
    <row r="84" spans="1:19" ht="12.75">
      <c r="A84" s="97"/>
      <c r="B84" s="76"/>
      <c r="C84" s="76"/>
      <c r="D84" s="76"/>
      <c r="E84" s="76"/>
      <c r="F84" s="77"/>
      <c r="G84" s="85"/>
      <c r="H84" s="82"/>
      <c r="I84" s="77"/>
      <c r="J84" s="322"/>
      <c r="K84" s="110"/>
      <c r="L84" s="119"/>
      <c r="M84" s="119"/>
      <c r="N84" s="119"/>
      <c r="O84" s="119"/>
      <c r="P84" s="119"/>
      <c r="Q84" s="233"/>
      <c r="R84" s="353"/>
      <c r="S84" s="353"/>
    </row>
    <row r="85" spans="1:19" ht="12.75">
      <c r="A85" s="97"/>
      <c r="B85" s="92" t="s">
        <v>26</v>
      </c>
      <c r="C85" s="92"/>
      <c r="D85" s="93" t="s">
        <v>206</v>
      </c>
      <c r="E85" s="93"/>
      <c r="F85" s="77"/>
      <c r="G85" s="85"/>
      <c r="H85" s="82"/>
      <c r="I85" s="91">
        <f>SUM(I45:I84)</f>
        <v>0</v>
      </c>
      <c r="J85" s="322"/>
      <c r="K85" s="110"/>
      <c r="L85" s="83">
        <f>SUM(L45:L84)</f>
        <v>0</v>
      </c>
      <c r="M85" s="83">
        <f>SUM(M45:M84)</f>
        <v>0</v>
      </c>
      <c r="N85" s="83">
        <f>SUM(N45:N84)</f>
        <v>0</v>
      </c>
      <c r="O85" s="83">
        <f>SUM(O45:O84)</f>
        <v>0</v>
      </c>
      <c r="P85" s="83">
        <f>SUM(P45:P84)</f>
        <v>0</v>
      </c>
      <c r="Q85" s="355">
        <f>SUM(L85:P85)</f>
        <v>0</v>
      </c>
      <c r="R85" s="356">
        <f>'ea detail'!Q85-'teg detail'!Q85</f>
        <v>0</v>
      </c>
      <c r="S85" s="356">
        <f>IF(I85=0,0,Q85/I85*100)</f>
        <v>0</v>
      </c>
    </row>
    <row r="86" spans="1:19" ht="12.75">
      <c r="A86" s="97"/>
      <c r="B86" s="329" t="s">
        <v>27</v>
      </c>
      <c r="C86" s="329"/>
      <c r="D86" s="329" t="s">
        <v>116</v>
      </c>
      <c r="E86" s="75"/>
      <c r="F86" s="77"/>
      <c r="G86" s="85"/>
      <c r="H86" s="82"/>
      <c r="I86" s="77"/>
      <c r="J86" s="322"/>
      <c r="K86" s="110"/>
      <c r="L86" s="119"/>
      <c r="M86" s="119"/>
      <c r="N86" s="119"/>
      <c r="O86" s="119"/>
      <c r="P86" s="119"/>
      <c r="Q86" s="233"/>
      <c r="R86" s="353"/>
      <c r="S86" s="353"/>
    </row>
    <row r="87" spans="1:19" ht="12.75">
      <c r="A87" s="314">
        <f>'ea detail'!A87</f>
        <v>5</v>
      </c>
      <c r="B87" s="315" t="s">
        <v>0</v>
      </c>
      <c r="C87" s="315"/>
      <c r="D87" s="316" t="s">
        <v>187</v>
      </c>
      <c r="E87" s="330"/>
      <c r="F87" s="317" t="s">
        <v>152</v>
      </c>
      <c r="G87" s="318" t="s">
        <v>151</v>
      </c>
      <c r="H87" s="319" t="s">
        <v>153</v>
      </c>
      <c r="I87" s="320" t="s">
        <v>154</v>
      </c>
      <c r="J87" s="321" t="s">
        <v>20</v>
      </c>
      <c r="K87" s="110"/>
      <c r="L87" s="397" t="str">
        <f aca="true" t="shared" si="15" ref="L87:Q87">L7</f>
        <v>Arendus</v>
      </c>
      <c r="M87" s="397" t="str">
        <f t="shared" si="15"/>
        <v>daatum</v>
      </c>
      <c r="N87" s="397" t="str">
        <f t="shared" si="15"/>
        <v>daatum</v>
      </c>
      <c r="O87" s="397" t="str">
        <f t="shared" si="15"/>
        <v>daatum</v>
      </c>
      <c r="P87" s="397" t="str">
        <f t="shared" si="15"/>
        <v>daatum</v>
      </c>
      <c r="Q87" s="352" t="str">
        <f t="shared" si="15"/>
        <v>kokku €</v>
      </c>
      <c r="R87" s="352" t="s">
        <v>348</v>
      </c>
      <c r="S87" s="352" t="s">
        <v>10</v>
      </c>
    </row>
    <row r="88" spans="1:19" ht="12.75">
      <c r="A88" s="97"/>
      <c r="B88" s="329" t="s">
        <v>28</v>
      </c>
      <c r="C88" s="329"/>
      <c r="D88" s="329" t="s">
        <v>121</v>
      </c>
      <c r="E88" s="75"/>
      <c r="F88" s="77"/>
      <c r="G88" s="85"/>
      <c r="H88" s="82"/>
      <c r="I88" s="77"/>
      <c r="J88" s="322"/>
      <c r="K88" s="110"/>
      <c r="L88" s="233"/>
      <c r="M88" s="119"/>
      <c r="N88" s="119"/>
      <c r="O88" s="119"/>
      <c r="P88" s="119"/>
      <c r="Q88" s="233"/>
      <c r="R88" s="353"/>
      <c r="S88" s="353"/>
    </row>
    <row r="89" spans="1:19" ht="12.75">
      <c r="A89" s="97"/>
      <c r="B89" s="75"/>
      <c r="C89" s="75"/>
      <c r="D89" s="76"/>
      <c r="E89" s="76"/>
      <c r="F89" s="77"/>
      <c r="G89" s="85"/>
      <c r="H89" s="82"/>
      <c r="I89" s="77"/>
      <c r="J89" s="322"/>
      <c r="K89" s="110"/>
      <c r="L89" s="233"/>
      <c r="M89" s="119"/>
      <c r="N89" s="119"/>
      <c r="O89" s="119"/>
      <c r="P89" s="119"/>
      <c r="Q89" s="233"/>
      <c r="R89" s="353"/>
      <c r="S89" s="353"/>
    </row>
    <row r="90" spans="1:19" ht="12.75">
      <c r="A90" s="97"/>
      <c r="B90" s="75" t="s">
        <v>247</v>
      </c>
      <c r="C90" s="75"/>
      <c r="D90" s="76" t="str">
        <f>'ea detail'!D90</f>
        <v>MAKSUSTATAVAD SUMMAD PTK 1 - 4</v>
      </c>
      <c r="E90" s="76"/>
      <c r="F90" s="77"/>
      <c r="G90" s="85"/>
      <c r="H90" s="82"/>
      <c r="I90" s="77">
        <f>'ea detail'!I90</f>
        <v>0</v>
      </c>
      <c r="J90" s="322"/>
      <c r="K90" s="110"/>
      <c r="L90" s="88">
        <f>'ea detail'!L90</f>
        <v>0</v>
      </c>
      <c r="M90" s="364"/>
      <c r="N90" s="364"/>
      <c r="O90" s="364"/>
      <c r="P90" s="364"/>
      <c r="Q90" s="233">
        <f>SUM(L90:P90)</f>
        <v>0</v>
      </c>
      <c r="R90" s="354">
        <f>'ea detail'!Q90-'teg detail'!Q90</f>
        <v>0</v>
      </c>
      <c r="S90" s="354">
        <f>IF(I90=0,0,Q90/I90*100)</f>
        <v>0</v>
      </c>
    </row>
    <row r="91" spans="1:19" ht="12.75">
      <c r="A91" s="97"/>
      <c r="B91" s="75"/>
      <c r="C91" s="75"/>
      <c r="D91" s="76" t="str">
        <f>'ea detail'!D91</f>
        <v>MAKSUSTATAVAD SUMMAD PTK 6 - 22</v>
      </c>
      <c r="E91" s="76"/>
      <c r="F91" s="77"/>
      <c r="G91" s="85"/>
      <c r="H91" s="82"/>
      <c r="I91" s="77">
        <f>'ea detail'!I91</f>
        <v>0</v>
      </c>
      <c r="J91" s="322"/>
      <c r="K91" s="110"/>
      <c r="L91" s="88">
        <f>'ea detail'!L91</f>
        <v>0</v>
      </c>
      <c r="M91" s="364"/>
      <c r="N91" s="364"/>
      <c r="O91" s="364"/>
      <c r="P91" s="364"/>
      <c r="Q91" s="233">
        <f>SUM(L91:P91)</f>
        <v>0</v>
      </c>
      <c r="R91" s="354">
        <f>'ea detail'!Q91-'teg detail'!Q91</f>
        <v>0</v>
      </c>
      <c r="S91" s="354">
        <f>IF(I91=0,0,Q91/I91*100)</f>
        <v>0</v>
      </c>
    </row>
    <row r="92" spans="1:19" ht="12.75">
      <c r="A92" s="97"/>
      <c r="B92" s="76" t="s">
        <v>11</v>
      </c>
      <c r="C92" s="76"/>
      <c r="D92" s="76" t="s">
        <v>123</v>
      </c>
      <c r="E92" s="76"/>
      <c r="F92" s="77"/>
      <c r="G92" s="85"/>
      <c r="H92" s="82"/>
      <c r="I92" s="77">
        <f>SUM(I90:I91)</f>
        <v>0</v>
      </c>
      <c r="J92" s="322"/>
      <c r="K92" s="110"/>
      <c r="L92" s="233">
        <f>SUM(L90:L91)</f>
        <v>0</v>
      </c>
      <c r="M92" s="233">
        <f>SUM(M90:M91)</f>
        <v>0</v>
      </c>
      <c r="N92" s="233">
        <f>SUM(N90:N91)</f>
        <v>0</v>
      </c>
      <c r="O92" s="233">
        <f>SUM(O90:O91)</f>
        <v>0</v>
      </c>
      <c r="P92" s="233">
        <f>SUM(P90:P91)</f>
        <v>0</v>
      </c>
      <c r="Q92" s="233">
        <f>SUM(L92:P92)</f>
        <v>0</v>
      </c>
      <c r="R92" s="354">
        <f>'ea detail'!Q92-'teg detail'!Q92</f>
        <v>0</v>
      </c>
      <c r="S92" s="354">
        <f>IF(I92=0,0,Q92/I92*100)</f>
        <v>0</v>
      </c>
    </row>
    <row r="93" spans="1:19" ht="12.75">
      <c r="A93" s="97"/>
      <c r="B93" s="75"/>
      <c r="C93" s="75"/>
      <c r="D93" s="76"/>
      <c r="E93" s="76"/>
      <c r="F93" s="77"/>
      <c r="G93" s="85"/>
      <c r="H93" s="82"/>
      <c r="I93" s="77"/>
      <c r="J93" s="322"/>
      <c r="K93" s="110"/>
      <c r="L93" s="233"/>
      <c r="M93" s="119"/>
      <c r="N93" s="119"/>
      <c r="O93" s="119"/>
      <c r="P93" s="119"/>
      <c r="Q93" s="233"/>
      <c r="R93" s="353"/>
      <c r="S93" s="353"/>
    </row>
    <row r="94" spans="1:19" ht="12.75">
      <c r="A94" s="97"/>
      <c r="B94" s="92" t="s">
        <v>29</v>
      </c>
      <c r="C94" s="92"/>
      <c r="D94" s="93" t="s">
        <v>122</v>
      </c>
      <c r="E94" s="93"/>
      <c r="F94" s="332">
        <f>'ea detail'!F94</f>
        <v>0.338</v>
      </c>
      <c r="G94" s="85"/>
      <c r="H94" s="82"/>
      <c r="I94" s="91">
        <f>I92*$F$94</f>
        <v>0</v>
      </c>
      <c r="J94" s="322"/>
      <c r="K94" s="110"/>
      <c r="L94" s="91">
        <f>L92*$F$94</f>
        <v>0</v>
      </c>
      <c r="M94" s="91">
        <f>M92*$F$94</f>
        <v>0</v>
      </c>
      <c r="N94" s="91">
        <f>N92*$F$94</f>
        <v>0</v>
      </c>
      <c r="O94" s="91">
        <f>O92*$F$94</f>
        <v>0</v>
      </c>
      <c r="P94" s="91">
        <f>P92*$F$94</f>
        <v>0</v>
      </c>
      <c r="Q94" s="355">
        <f>SUM(L94:P94)</f>
        <v>0</v>
      </c>
      <c r="R94" s="356">
        <f>'ea detail'!Q94-'teg detail'!Q94</f>
        <v>0</v>
      </c>
      <c r="S94" s="356">
        <f>IF(I94=0,0,Q94/I94*100)</f>
        <v>0</v>
      </c>
    </row>
    <row r="95" spans="1:19" ht="12.75">
      <c r="A95" s="97"/>
      <c r="B95" s="92"/>
      <c r="C95" s="92"/>
      <c r="D95" s="93"/>
      <c r="E95" s="93"/>
      <c r="F95" s="332"/>
      <c r="G95" s="85"/>
      <c r="H95" s="82"/>
      <c r="I95" s="91"/>
      <c r="J95" s="322"/>
      <c r="K95" s="110"/>
      <c r="L95" s="91"/>
      <c r="M95" s="91"/>
      <c r="N95" s="91"/>
      <c r="O95" s="91"/>
      <c r="P95" s="91"/>
      <c r="Q95" s="355"/>
      <c r="R95" s="356"/>
      <c r="S95" s="356"/>
    </row>
    <row r="96" spans="1:19" ht="12.75">
      <c r="A96" s="314">
        <f>'ea detail'!A96</f>
        <v>6</v>
      </c>
      <c r="B96" s="315" t="s">
        <v>207</v>
      </c>
      <c r="C96" s="315"/>
      <c r="D96" s="316" t="s">
        <v>188</v>
      </c>
      <c r="E96" s="330"/>
      <c r="F96" s="317" t="s">
        <v>152</v>
      </c>
      <c r="G96" s="318" t="s">
        <v>151</v>
      </c>
      <c r="H96" s="319" t="s">
        <v>153</v>
      </c>
      <c r="I96" s="320" t="s">
        <v>154</v>
      </c>
      <c r="J96" s="321" t="s">
        <v>20</v>
      </c>
      <c r="K96" s="110"/>
      <c r="L96" s="397" t="str">
        <f aca="true" t="shared" si="16" ref="L96:Q96">L7</f>
        <v>Arendus</v>
      </c>
      <c r="M96" s="397" t="str">
        <f t="shared" si="16"/>
        <v>daatum</v>
      </c>
      <c r="N96" s="397" t="str">
        <f t="shared" si="16"/>
        <v>daatum</v>
      </c>
      <c r="O96" s="397" t="str">
        <f t="shared" si="16"/>
        <v>daatum</v>
      </c>
      <c r="P96" s="397" t="str">
        <f t="shared" si="16"/>
        <v>daatum</v>
      </c>
      <c r="Q96" s="352" t="str">
        <f t="shared" si="16"/>
        <v>kokku €</v>
      </c>
      <c r="R96" s="352" t="s">
        <v>348</v>
      </c>
      <c r="S96" s="352" t="s">
        <v>10</v>
      </c>
    </row>
    <row r="97" spans="1:19" ht="12.75">
      <c r="A97" s="97"/>
      <c r="B97" s="75"/>
      <c r="C97" s="75"/>
      <c r="D97" s="76"/>
      <c r="E97" s="76"/>
      <c r="F97" s="77"/>
      <c r="G97" s="85"/>
      <c r="H97" s="82"/>
      <c r="I97" s="77"/>
      <c r="J97" s="322"/>
      <c r="K97" s="110"/>
      <c r="L97" s="233"/>
      <c r="M97" s="119"/>
      <c r="N97" s="119"/>
      <c r="O97" s="119"/>
      <c r="P97" s="119"/>
      <c r="Q97" s="233"/>
      <c r="R97" s="353"/>
      <c r="S97" s="353"/>
    </row>
    <row r="98" spans="1:19" ht="12.75">
      <c r="A98" s="97"/>
      <c r="B98" s="75" t="s">
        <v>30</v>
      </c>
      <c r="C98" s="75"/>
      <c r="D98" s="76" t="str">
        <f>'ea detail'!D98</f>
        <v>VÕTTEPAIKADE ÜÜR</v>
      </c>
      <c r="E98" s="76"/>
      <c r="F98" s="77">
        <f>'ea detail'!F98</f>
        <v>0</v>
      </c>
      <c r="G98" s="324">
        <f>'ea detail'!G98</f>
        <v>0</v>
      </c>
      <c r="H98" s="95">
        <f>'ea detail'!H98</f>
        <v>0</v>
      </c>
      <c r="I98" s="77">
        <f aca="true" t="shared" si="17" ref="I98:I103">F98*H98</f>
        <v>0</v>
      </c>
      <c r="J98" s="323">
        <f>'ea detail'!J98</f>
        <v>0</v>
      </c>
      <c r="K98" s="110"/>
      <c r="L98" s="357">
        <f>'ea detail'!L98</f>
        <v>0</v>
      </c>
      <c r="M98" s="307"/>
      <c r="N98" s="307"/>
      <c r="O98" s="307"/>
      <c r="P98" s="307"/>
      <c r="Q98" s="233">
        <f aca="true" t="shared" si="18" ref="Q98:Q103">SUM(L98:P98)</f>
        <v>0</v>
      </c>
      <c r="R98" s="354">
        <f>'ea detail'!Q98-'teg detail'!Q98</f>
        <v>0</v>
      </c>
      <c r="S98" s="354">
        <f aca="true" t="shared" si="19" ref="S98:S103">IF(I98=0,0,Q98/I98*100)</f>
        <v>0</v>
      </c>
    </row>
    <row r="99" spans="1:19" ht="12.75">
      <c r="A99" s="97"/>
      <c r="B99" s="75" t="s">
        <v>31</v>
      </c>
      <c r="C99" s="75"/>
      <c r="D99" s="76" t="str">
        <f>'ea detail'!D99</f>
        <v>ERITEHNIKA</v>
      </c>
      <c r="E99" s="76"/>
      <c r="F99" s="77">
        <f>'ea detail'!F99</f>
        <v>0</v>
      </c>
      <c r="G99" s="324">
        <f>'ea detail'!G99</f>
        <v>0</v>
      </c>
      <c r="H99" s="95">
        <f>'ea detail'!H99</f>
        <v>0</v>
      </c>
      <c r="I99" s="77">
        <f t="shared" si="17"/>
        <v>0</v>
      </c>
      <c r="J99" s="333"/>
      <c r="K99" s="110"/>
      <c r="L99" s="357">
        <f>'ea detail'!L99</f>
        <v>0</v>
      </c>
      <c r="M99" s="307"/>
      <c r="N99" s="307"/>
      <c r="O99" s="307"/>
      <c r="P99" s="307"/>
      <c r="Q99" s="233">
        <f t="shared" si="18"/>
        <v>0</v>
      </c>
      <c r="R99" s="354">
        <f>'ea detail'!Q99-'teg detail'!Q99</f>
        <v>0</v>
      </c>
      <c r="S99" s="354">
        <f t="shared" si="19"/>
        <v>0</v>
      </c>
    </row>
    <row r="100" spans="1:19" ht="12.75">
      <c r="A100" s="97"/>
      <c r="B100" s="75" t="s">
        <v>208</v>
      </c>
      <c r="C100" s="75"/>
      <c r="D100" s="76" t="str">
        <f>'ea detail'!D100</f>
        <v>ERITEENUSED/ VALVE</v>
      </c>
      <c r="E100" s="76"/>
      <c r="F100" s="77">
        <f>'ea detail'!F100</f>
        <v>0</v>
      </c>
      <c r="G100" s="324">
        <f>'ea detail'!G100</f>
        <v>0</v>
      </c>
      <c r="H100" s="95">
        <f>'ea detail'!H100</f>
        <v>0</v>
      </c>
      <c r="I100" s="77">
        <f t="shared" si="17"/>
        <v>0</v>
      </c>
      <c r="J100" s="323">
        <f>'ea detail'!J100</f>
        <v>0</v>
      </c>
      <c r="K100" s="110"/>
      <c r="L100" s="357">
        <f>'ea detail'!L100</f>
        <v>0</v>
      </c>
      <c r="M100" s="307"/>
      <c r="N100" s="307"/>
      <c r="O100" s="307"/>
      <c r="P100" s="307"/>
      <c r="Q100" s="233">
        <f t="shared" si="18"/>
        <v>0</v>
      </c>
      <c r="R100" s="354">
        <f>'ea detail'!Q100-'teg detail'!Q100</f>
        <v>0</v>
      </c>
      <c r="S100" s="354">
        <f t="shared" si="19"/>
        <v>0</v>
      </c>
    </row>
    <row r="101" spans="1:19" ht="12.75">
      <c r="A101" s="97"/>
      <c r="B101" s="75" t="s">
        <v>32</v>
      </c>
      <c r="C101" s="75"/>
      <c r="D101" s="76" t="str">
        <f>'ea detail'!D101</f>
        <v>LOAD/MAKSUD</v>
      </c>
      <c r="E101" s="76"/>
      <c r="F101" s="77">
        <f>'ea detail'!F101</f>
        <v>0</v>
      </c>
      <c r="G101" s="324">
        <f>'ea detail'!G101</f>
        <v>0</v>
      </c>
      <c r="H101" s="95">
        <f>'ea detail'!H101</f>
        <v>0</v>
      </c>
      <c r="I101" s="77">
        <f t="shared" si="17"/>
        <v>0</v>
      </c>
      <c r="J101" s="333"/>
      <c r="K101" s="110"/>
      <c r="L101" s="357">
        <f>'ea detail'!L101</f>
        <v>0</v>
      </c>
      <c r="M101" s="307"/>
      <c r="N101" s="307"/>
      <c r="O101" s="307"/>
      <c r="P101" s="307"/>
      <c r="Q101" s="233">
        <f t="shared" si="18"/>
        <v>0</v>
      </c>
      <c r="R101" s="354">
        <f>'ea detail'!Q101-'teg detail'!Q101</f>
        <v>0</v>
      </c>
      <c r="S101" s="354">
        <f t="shared" si="19"/>
        <v>0</v>
      </c>
    </row>
    <row r="102" spans="1:19" ht="12.75">
      <c r="A102" s="97"/>
      <c r="B102" s="75"/>
      <c r="C102" s="75"/>
      <c r="D102" s="76" t="str">
        <f>'ea detail'!D102</f>
        <v>TOITLUSTAMINE</v>
      </c>
      <c r="E102" s="76"/>
      <c r="F102" s="77">
        <f>'ea detail'!F102</f>
        <v>0</v>
      </c>
      <c r="G102" s="324">
        <f>'ea detail'!G102</f>
        <v>0</v>
      </c>
      <c r="H102" s="95">
        <f>'ea detail'!H102</f>
        <v>0</v>
      </c>
      <c r="I102" s="77">
        <f t="shared" si="17"/>
        <v>0</v>
      </c>
      <c r="J102" s="333"/>
      <c r="K102" s="110"/>
      <c r="L102" s="357">
        <f>'ea detail'!L102</f>
        <v>0</v>
      </c>
      <c r="M102" s="307"/>
      <c r="N102" s="307"/>
      <c r="O102" s="307"/>
      <c r="P102" s="307"/>
      <c r="Q102" s="233">
        <f t="shared" si="18"/>
        <v>0</v>
      </c>
      <c r="R102" s="354">
        <f>'ea detail'!Q102-'teg detail'!Q102</f>
        <v>0</v>
      </c>
      <c r="S102" s="354">
        <f t="shared" si="19"/>
        <v>0</v>
      </c>
    </row>
    <row r="103" spans="1:19" ht="12.75">
      <c r="A103" s="97"/>
      <c r="B103" s="75" t="s">
        <v>33</v>
      </c>
      <c r="C103" s="75"/>
      <c r="D103" s="76" t="str">
        <f>'ea detail'!D103</f>
        <v>MUUD KULUD</v>
      </c>
      <c r="E103" s="76"/>
      <c r="F103" s="77">
        <f>'ea detail'!F103</f>
        <v>0</v>
      </c>
      <c r="G103" s="324">
        <f>'ea detail'!G103</f>
        <v>0</v>
      </c>
      <c r="H103" s="95">
        <f>'ea detail'!H103</f>
        <v>0</v>
      </c>
      <c r="I103" s="77">
        <f t="shared" si="17"/>
        <v>0</v>
      </c>
      <c r="J103" s="333"/>
      <c r="K103" s="110"/>
      <c r="L103" s="357">
        <f>'ea detail'!L103</f>
        <v>0</v>
      </c>
      <c r="M103" s="307"/>
      <c r="N103" s="307"/>
      <c r="O103" s="307"/>
      <c r="P103" s="307"/>
      <c r="Q103" s="233">
        <f t="shared" si="18"/>
        <v>0</v>
      </c>
      <c r="R103" s="354">
        <f>'ea detail'!Q103-'teg detail'!Q103</f>
        <v>0</v>
      </c>
      <c r="S103" s="354">
        <f t="shared" si="19"/>
        <v>0</v>
      </c>
    </row>
    <row r="104" spans="1:19" ht="12.75">
      <c r="A104" s="97"/>
      <c r="B104" s="76"/>
      <c r="C104" s="76"/>
      <c r="D104" s="76"/>
      <c r="E104" s="76"/>
      <c r="F104" s="77"/>
      <c r="G104" s="85"/>
      <c r="H104" s="82"/>
      <c r="I104" s="77"/>
      <c r="J104" s="333"/>
      <c r="K104" s="110"/>
      <c r="L104" s="233"/>
      <c r="M104" s="119"/>
      <c r="N104" s="119"/>
      <c r="O104" s="119"/>
      <c r="P104" s="119"/>
      <c r="Q104" s="233"/>
      <c r="R104" s="353"/>
      <c r="S104" s="353"/>
    </row>
    <row r="105" spans="1:19" ht="12.75">
      <c r="A105" s="97"/>
      <c r="B105" s="92" t="s">
        <v>210</v>
      </c>
      <c r="C105" s="92"/>
      <c r="D105" s="93" t="s">
        <v>221</v>
      </c>
      <c r="E105" s="93"/>
      <c r="F105" s="77"/>
      <c r="G105" s="85"/>
      <c r="H105" s="82"/>
      <c r="I105" s="91">
        <f>SUM(I98:I103)</f>
        <v>0</v>
      </c>
      <c r="J105" s="333"/>
      <c r="K105" s="110"/>
      <c r="L105" s="91">
        <f>SUM(L98:L103)</f>
        <v>0</v>
      </c>
      <c r="M105" s="91">
        <f>SUM(M98:M103)</f>
        <v>0</v>
      </c>
      <c r="N105" s="91">
        <f>SUM(N98:N103)</f>
        <v>0</v>
      </c>
      <c r="O105" s="91">
        <f>SUM(O98:O103)</f>
        <v>0</v>
      </c>
      <c r="P105" s="91">
        <f>SUM(P98:P103)</f>
        <v>0</v>
      </c>
      <c r="Q105" s="355">
        <f>SUM(L105:P105)</f>
        <v>0</v>
      </c>
      <c r="R105" s="356">
        <f>'ea detail'!Q105-'teg detail'!Q105</f>
        <v>0</v>
      </c>
      <c r="S105" s="356">
        <f>IF(I105=0,0,Q105/I105*100)</f>
        <v>0</v>
      </c>
    </row>
    <row r="106" spans="1:19" ht="12.75">
      <c r="A106" s="97"/>
      <c r="B106" s="76"/>
      <c r="C106" s="76"/>
      <c r="D106" s="329" t="s">
        <v>116</v>
      </c>
      <c r="E106" s="76"/>
      <c r="F106" s="77"/>
      <c r="G106" s="85"/>
      <c r="H106" s="82"/>
      <c r="I106" s="77"/>
      <c r="J106" s="333"/>
      <c r="K106" s="110"/>
      <c r="L106" s="233"/>
      <c r="M106" s="119"/>
      <c r="N106" s="119"/>
      <c r="O106" s="119"/>
      <c r="P106" s="119"/>
      <c r="Q106" s="233"/>
      <c r="R106" s="353"/>
      <c r="S106" s="353"/>
    </row>
    <row r="107" spans="1:19" ht="12.75">
      <c r="A107" s="314">
        <f>'ea detail'!A107</f>
        <v>7</v>
      </c>
      <c r="B107" s="315" t="s">
        <v>1</v>
      </c>
      <c r="C107" s="315"/>
      <c r="D107" s="316" t="s">
        <v>127</v>
      </c>
      <c r="E107" s="330"/>
      <c r="F107" s="317" t="s">
        <v>152</v>
      </c>
      <c r="G107" s="318" t="s">
        <v>151</v>
      </c>
      <c r="H107" s="319" t="s">
        <v>153</v>
      </c>
      <c r="I107" s="320" t="s">
        <v>154</v>
      </c>
      <c r="J107" s="321" t="s">
        <v>20</v>
      </c>
      <c r="K107" s="110"/>
      <c r="L107" s="397" t="str">
        <f aca="true" t="shared" si="20" ref="L107:Q107">L7</f>
        <v>Arendus</v>
      </c>
      <c r="M107" s="397" t="str">
        <f t="shared" si="20"/>
        <v>daatum</v>
      </c>
      <c r="N107" s="397" t="str">
        <f t="shared" si="20"/>
        <v>daatum</v>
      </c>
      <c r="O107" s="397" t="str">
        <f t="shared" si="20"/>
        <v>daatum</v>
      </c>
      <c r="P107" s="397" t="str">
        <f t="shared" si="20"/>
        <v>daatum</v>
      </c>
      <c r="Q107" s="352" t="str">
        <f t="shared" si="20"/>
        <v>kokku €</v>
      </c>
      <c r="R107" s="352" t="s">
        <v>348</v>
      </c>
      <c r="S107" s="352" t="s">
        <v>10</v>
      </c>
    </row>
    <row r="108" spans="1:19" ht="12.75">
      <c r="A108" s="97"/>
      <c r="B108" s="75"/>
      <c r="C108" s="75"/>
      <c r="D108" s="76"/>
      <c r="E108" s="76"/>
      <c r="F108" s="77"/>
      <c r="G108" s="85"/>
      <c r="H108" s="82"/>
      <c r="I108" s="77"/>
      <c r="J108" s="333"/>
      <c r="K108" s="110"/>
      <c r="L108" s="233"/>
      <c r="M108" s="119"/>
      <c r="N108" s="119"/>
      <c r="O108" s="119"/>
      <c r="P108" s="119"/>
      <c r="Q108" s="233"/>
      <c r="R108" s="353"/>
      <c r="S108" s="353"/>
    </row>
    <row r="109" spans="1:19" ht="12.75">
      <c r="A109" s="97"/>
      <c r="B109" s="75" t="s">
        <v>211</v>
      </c>
      <c r="C109" s="76" t="s">
        <v>34</v>
      </c>
      <c r="D109" s="325" t="str">
        <f>'ea detail'!D109</f>
        <v>KAAMERA KOMPLEKT</v>
      </c>
      <c r="E109" s="325">
        <f>'ea detail'!E109</f>
        <v>0</v>
      </c>
      <c r="F109" s="77">
        <f>'ea detail'!F109</f>
        <v>0</v>
      </c>
      <c r="G109" s="324">
        <f>'ea detail'!G109</f>
        <v>0</v>
      </c>
      <c r="H109" s="95">
        <f>'ea detail'!H109</f>
        <v>0</v>
      </c>
      <c r="I109" s="77">
        <f aca="true" t="shared" si="21" ref="I109:I124">F109*H109</f>
        <v>0</v>
      </c>
      <c r="J109" s="333"/>
      <c r="K109" s="110"/>
      <c r="L109" s="357">
        <f>'ea detail'!L109</f>
        <v>0</v>
      </c>
      <c r="M109" s="307"/>
      <c r="N109" s="307"/>
      <c r="O109" s="307"/>
      <c r="P109" s="307"/>
      <c r="Q109" s="233">
        <f aca="true" t="shared" si="22" ref="Q109:Q124">SUM(L109:P109)</f>
        <v>0</v>
      </c>
      <c r="R109" s="354">
        <f>'ea detail'!Q109-'teg detail'!Q109</f>
        <v>0</v>
      </c>
      <c r="S109" s="354">
        <f>IF(I109=0,0,Q109/I109*100)</f>
        <v>0</v>
      </c>
    </row>
    <row r="110" spans="1:19" ht="12.75">
      <c r="A110" s="97"/>
      <c r="B110" s="334" t="s">
        <v>35</v>
      </c>
      <c r="C110" s="76" t="s">
        <v>159</v>
      </c>
      <c r="D110" s="325" t="str">
        <f>'ea detail'!D110</f>
        <v>LISA KAAMERATEHNIKA</v>
      </c>
      <c r="E110" s="325">
        <f>'ea detail'!E110</f>
        <v>0</v>
      </c>
      <c r="F110" s="77">
        <f>'ea detail'!F110</f>
        <v>0</v>
      </c>
      <c r="G110" s="324">
        <f>'ea detail'!G110</f>
        <v>0</v>
      </c>
      <c r="H110" s="95">
        <f>'ea detail'!H110</f>
        <v>0</v>
      </c>
      <c r="I110" s="77">
        <f t="shared" si="21"/>
        <v>0</v>
      </c>
      <c r="J110" s="333"/>
      <c r="K110" s="110"/>
      <c r="L110" s="357">
        <f>'ea detail'!L110</f>
        <v>0</v>
      </c>
      <c r="M110" s="307"/>
      <c r="N110" s="307"/>
      <c r="O110" s="307"/>
      <c r="P110" s="307"/>
      <c r="Q110" s="233">
        <f t="shared" si="22"/>
        <v>0</v>
      </c>
      <c r="R110" s="354">
        <f>'ea detail'!Q110-'teg detail'!Q110</f>
        <v>0</v>
      </c>
      <c r="S110" s="354">
        <f aca="true" t="shared" si="23" ref="S110:S124">IF(I110=0,0,Q110/I110*100)</f>
        <v>0</v>
      </c>
    </row>
    <row r="111" spans="1:19" ht="12.75">
      <c r="A111" s="97"/>
      <c r="B111" s="95"/>
      <c r="C111" s="76" t="s">
        <v>248</v>
      </c>
      <c r="D111" s="325" t="str">
        <f>'ea detail'!D111</f>
        <v>GRIPITEHNIKA</v>
      </c>
      <c r="E111" s="325">
        <f>'ea detail'!E111</f>
        <v>0</v>
      </c>
      <c r="F111" s="77">
        <f>'ea detail'!F111</f>
        <v>0</v>
      </c>
      <c r="G111" s="324">
        <f>'ea detail'!G111</f>
        <v>0</v>
      </c>
      <c r="H111" s="95">
        <f>'ea detail'!H111</f>
        <v>0</v>
      </c>
      <c r="I111" s="77">
        <f t="shared" si="21"/>
        <v>0</v>
      </c>
      <c r="J111" s="333"/>
      <c r="K111" s="110"/>
      <c r="L111" s="357">
        <f>'ea detail'!L111</f>
        <v>0</v>
      </c>
      <c r="M111" s="307"/>
      <c r="N111" s="307"/>
      <c r="O111" s="307"/>
      <c r="P111" s="307"/>
      <c r="Q111" s="233">
        <f t="shared" si="22"/>
        <v>0</v>
      </c>
      <c r="R111" s="354">
        <f>'ea detail'!Q111-'teg detail'!Q111</f>
        <v>0</v>
      </c>
      <c r="S111" s="354">
        <f t="shared" si="23"/>
        <v>0</v>
      </c>
    </row>
    <row r="112" spans="1:19" ht="12.75">
      <c r="A112" s="97"/>
      <c r="B112" s="96" t="s">
        <v>212</v>
      </c>
      <c r="C112" s="76" t="s">
        <v>36</v>
      </c>
      <c r="D112" s="325" t="str">
        <f>'ea detail'!D112</f>
        <v>VALGUSTEHNIKA</v>
      </c>
      <c r="E112" s="325">
        <f>'ea detail'!E112</f>
        <v>0</v>
      </c>
      <c r="F112" s="77">
        <f>'ea detail'!F112</f>
        <v>0</v>
      </c>
      <c r="G112" s="324">
        <f>'ea detail'!G112</f>
        <v>0</v>
      </c>
      <c r="H112" s="95">
        <f>'ea detail'!H112</f>
        <v>0</v>
      </c>
      <c r="I112" s="77">
        <f t="shared" si="21"/>
        <v>0</v>
      </c>
      <c r="J112" s="333"/>
      <c r="K112" s="110"/>
      <c r="L112" s="357">
        <f>'ea detail'!L112</f>
        <v>0</v>
      </c>
      <c r="M112" s="307"/>
      <c r="N112" s="307"/>
      <c r="O112" s="307"/>
      <c r="P112" s="307"/>
      <c r="Q112" s="233">
        <f t="shared" si="22"/>
        <v>0</v>
      </c>
      <c r="R112" s="354">
        <f>'ea detail'!Q112-'teg detail'!Q112</f>
        <v>0</v>
      </c>
      <c r="S112" s="354">
        <f t="shared" si="23"/>
        <v>0</v>
      </c>
    </row>
    <row r="113" spans="1:19" ht="12.75">
      <c r="A113" s="97"/>
      <c r="B113" s="95"/>
      <c r="C113" s="76" t="s">
        <v>37</v>
      </c>
      <c r="D113" s="325" t="str">
        <f>'ea detail'!D113</f>
        <v>VALGUSTARVIKUD: FILTIRD JMS</v>
      </c>
      <c r="E113" s="325">
        <f>'ea detail'!E113</f>
        <v>0</v>
      </c>
      <c r="F113" s="77">
        <f>'ea detail'!F113</f>
        <v>0</v>
      </c>
      <c r="G113" s="324">
        <f>'ea detail'!G113</f>
        <v>0</v>
      </c>
      <c r="H113" s="95">
        <f>'ea detail'!H113</f>
        <v>0</v>
      </c>
      <c r="I113" s="77">
        <f t="shared" si="21"/>
        <v>0</v>
      </c>
      <c r="J113" s="333"/>
      <c r="K113" s="110"/>
      <c r="L113" s="357">
        <f>'ea detail'!L113</f>
        <v>0</v>
      </c>
      <c r="M113" s="307"/>
      <c r="N113" s="307"/>
      <c r="O113" s="307"/>
      <c r="P113" s="307"/>
      <c r="Q113" s="233">
        <f t="shared" si="22"/>
        <v>0</v>
      </c>
      <c r="R113" s="354">
        <f>'ea detail'!Q113-'teg detail'!Q113</f>
        <v>0</v>
      </c>
      <c r="S113" s="354">
        <f t="shared" si="23"/>
        <v>0</v>
      </c>
    </row>
    <row r="114" spans="1:19" ht="12.75">
      <c r="A114" s="97"/>
      <c r="B114" s="96" t="s">
        <v>213</v>
      </c>
      <c r="C114" s="76"/>
      <c r="D114" s="325" t="str">
        <f>'ea detail'!D114</f>
        <v>VALGUSKRAANAD</v>
      </c>
      <c r="E114" s="325">
        <f>'ea detail'!E114</f>
        <v>0</v>
      </c>
      <c r="F114" s="77">
        <f>'ea detail'!F114</f>
        <v>0</v>
      </c>
      <c r="G114" s="324">
        <f>'ea detail'!G114</f>
        <v>0</v>
      </c>
      <c r="H114" s="95">
        <f>'ea detail'!H114</f>
        <v>0</v>
      </c>
      <c r="I114" s="77">
        <f t="shared" si="21"/>
        <v>0</v>
      </c>
      <c r="J114" s="333"/>
      <c r="K114" s="110"/>
      <c r="L114" s="357">
        <f>'ea detail'!L114</f>
        <v>0</v>
      </c>
      <c r="M114" s="307"/>
      <c r="N114" s="307"/>
      <c r="O114" s="307"/>
      <c r="P114" s="307"/>
      <c r="Q114" s="233">
        <f t="shared" si="22"/>
        <v>0</v>
      </c>
      <c r="R114" s="354">
        <f>'ea detail'!Q114-'teg detail'!Q114</f>
        <v>0</v>
      </c>
      <c r="S114" s="354">
        <f t="shared" si="23"/>
        <v>0</v>
      </c>
    </row>
    <row r="115" spans="1:19" ht="12.75">
      <c r="A115" s="97"/>
      <c r="B115" s="96"/>
      <c r="C115" s="76" t="s">
        <v>38</v>
      </c>
      <c r="D115" s="325">
        <f>'ea detail'!D115</f>
        <v>0</v>
      </c>
      <c r="E115" s="325">
        <f>'ea detail'!E115</f>
        <v>0</v>
      </c>
      <c r="F115" s="77">
        <f>'ea detail'!F115</f>
        <v>0</v>
      </c>
      <c r="G115" s="324">
        <f>'ea detail'!G115</f>
        <v>0</v>
      </c>
      <c r="H115" s="95">
        <f>'ea detail'!H115</f>
        <v>0</v>
      </c>
      <c r="I115" s="77">
        <f t="shared" si="21"/>
        <v>0</v>
      </c>
      <c r="J115" s="333"/>
      <c r="K115" s="110"/>
      <c r="L115" s="357">
        <f>'ea detail'!L115</f>
        <v>0</v>
      </c>
      <c r="M115" s="307"/>
      <c r="N115" s="307"/>
      <c r="O115" s="307"/>
      <c r="P115" s="307"/>
      <c r="Q115" s="233">
        <f t="shared" si="22"/>
        <v>0</v>
      </c>
      <c r="R115" s="354">
        <f>'ea detail'!Q115-'teg detail'!Q115</f>
        <v>0</v>
      </c>
      <c r="S115" s="354">
        <f t="shared" si="23"/>
        <v>0</v>
      </c>
    </row>
    <row r="116" spans="1:19" ht="12.75">
      <c r="A116" s="97"/>
      <c r="B116" s="96"/>
      <c r="C116" s="76" t="s">
        <v>39</v>
      </c>
      <c r="D116" s="325" t="str">
        <f>'ea detail'!D116</f>
        <v>GENERAATOR</v>
      </c>
      <c r="E116" s="325">
        <f>'ea detail'!E116</f>
        <v>0</v>
      </c>
      <c r="F116" s="77">
        <f>'ea detail'!F116</f>
        <v>0</v>
      </c>
      <c r="G116" s="324">
        <f>'ea detail'!G116</f>
        <v>0</v>
      </c>
      <c r="H116" s="95">
        <f>'ea detail'!H116</f>
        <v>0</v>
      </c>
      <c r="I116" s="77">
        <f t="shared" si="21"/>
        <v>0</v>
      </c>
      <c r="J116" s="333"/>
      <c r="K116" s="110"/>
      <c r="L116" s="357">
        <f>'ea detail'!L116</f>
        <v>0</v>
      </c>
      <c r="M116" s="307"/>
      <c r="N116" s="307"/>
      <c r="O116" s="307"/>
      <c r="P116" s="307"/>
      <c r="Q116" s="233">
        <f t="shared" si="22"/>
        <v>0</v>
      </c>
      <c r="R116" s="354">
        <f>'ea detail'!Q116-'teg detail'!Q116</f>
        <v>0</v>
      </c>
      <c r="S116" s="354">
        <f t="shared" si="23"/>
        <v>0</v>
      </c>
    </row>
    <row r="117" spans="1:19" ht="12.75">
      <c r="A117" s="97"/>
      <c r="B117" s="95"/>
      <c r="C117" s="76" t="s">
        <v>40</v>
      </c>
      <c r="D117" s="325" t="str">
        <f>'ea detail'!D117</f>
        <v>HELITEHNIKA KOMPLEKT</v>
      </c>
      <c r="E117" s="325">
        <f>'ea detail'!E117</f>
        <v>0</v>
      </c>
      <c r="F117" s="77">
        <f>'ea detail'!F117</f>
        <v>0</v>
      </c>
      <c r="G117" s="324">
        <f>'ea detail'!G117</f>
        <v>0</v>
      </c>
      <c r="H117" s="95">
        <f>'ea detail'!H117</f>
        <v>0</v>
      </c>
      <c r="I117" s="77">
        <f t="shared" si="21"/>
        <v>0</v>
      </c>
      <c r="J117" s="333"/>
      <c r="K117" s="110"/>
      <c r="L117" s="357">
        <f>'ea detail'!L117</f>
        <v>0</v>
      </c>
      <c r="M117" s="307"/>
      <c r="N117" s="307"/>
      <c r="O117" s="307"/>
      <c r="P117" s="307"/>
      <c r="Q117" s="233">
        <f t="shared" si="22"/>
        <v>0</v>
      </c>
      <c r="R117" s="354">
        <f>'ea detail'!Q117-'teg detail'!Q117</f>
        <v>0</v>
      </c>
      <c r="S117" s="354">
        <f t="shared" si="23"/>
        <v>0</v>
      </c>
    </row>
    <row r="118" spans="1:19" ht="12.75" hidden="1">
      <c r="A118" s="97"/>
      <c r="B118" s="334"/>
      <c r="C118" s="76"/>
      <c r="D118" s="325">
        <f>'ea detail'!D118</f>
        <v>0</v>
      </c>
      <c r="E118" s="325">
        <f>'ea detail'!E118</f>
        <v>0</v>
      </c>
      <c r="F118" s="77">
        <f>'ea detail'!F118</f>
        <v>0</v>
      </c>
      <c r="G118" s="324">
        <f>'ea detail'!G118</f>
        <v>0</v>
      </c>
      <c r="H118" s="95">
        <f>'ea detail'!H118</f>
        <v>0</v>
      </c>
      <c r="I118" s="77"/>
      <c r="J118" s="333"/>
      <c r="K118" s="110"/>
      <c r="L118" s="357">
        <f>'ea detail'!L118</f>
        <v>0</v>
      </c>
      <c r="M118" s="307"/>
      <c r="N118" s="307"/>
      <c r="O118" s="307"/>
      <c r="P118" s="307"/>
      <c r="Q118" s="233">
        <f t="shared" si="22"/>
        <v>0</v>
      </c>
      <c r="R118" s="354">
        <f>'ea detail'!Q118-'teg detail'!Q118</f>
        <v>0</v>
      </c>
      <c r="S118" s="354">
        <f t="shared" si="23"/>
        <v>0</v>
      </c>
    </row>
    <row r="119" spans="1:19" ht="12.75">
      <c r="A119" s="97"/>
      <c r="B119" s="95"/>
      <c r="C119" s="76"/>
      <c r="D119" s="325">
        <f>'ea detail'!D119</f>
        <v>0</v>
      </c>
      <c r="E119" s="325">
        <f>'ea detail'!E119</f>
        <v>0</v>
      </c>
      <c r="F119" s="77">
        <f>'ea detail'!F119</f>
        <v>0</v>
      </c>
      <c r="G119" s="324">
        <f>'ea detail'!G119</f>
        <v>0</v>
      </c>
      <c r="H119" s="95">
        <f>'ea detail'!H119</f>
        <v>0</v>
      </c>
      <c r="I119" s="77">
        <f t="shared" si="21"/>
        <v>0</v>
      </c>
      <c r="J119" s="333"/>
      <c r="K119" s="110"/>
      <c r="L119" s="357">
        <f>'ea detail'!L119</f>
        <v>0</v>
      </c>
      <c r="M119" s="307"/>
      <c r="N119" s="307"/>
      <c r="O119" s="307"/>
      <c r="P119" s="307"/>
      <c r="Q119" s="233">
        <f t="shared" si="22"/>
        <v>0</v>
      </c>
      <c r="R119" s="354">
        <f>'ea detail'!Q119-'teg detail'!Q119</f>
        <v>0</v>
      </c>
      <c r="S119" s="354">
        <f t="shared" si="23"/>
        <v>0</v>
      </c>
    </row>
    <row r="120" spans="1:19" ht="12.75">
      <c r="A120" s="97"/>
      <c r="B120" s="96" t="s">
        <v>41</v>
      </c>
      <c r="C120" s="76"/>
      <c r="D120" s="325" t="str">
        <f>'ea detail'!D120</f>
        <v>SIDETEHNIKA</v>
      </c>
      <c r="E120" s="325">
        <f>'ea detail'!E120</f>
        <v>0</v>
      </c>
      <c r="F120" s="77">
        <f>'ea detail'!F120</f>
        <v>0</v>
      </c>
      <c r="G120" s="324">
        <f>'ea detail'!G120</f>
        <v>0</v>
      </c>
      <c r="H120" s="95">
        <f>'ea detail'!H120</f>
        <v>0</v>
      </c>
      <c r="I120" s="77">
        <f t="shared" si="21"/>
        <v>0</v>
      </c>
      <c r="J120" s="333"/>
      <c r="K120" s="110"/>
      <c r="L120" s="357">
        <f>'ea detail'!L120</f>
        <v>0</v>
      </c>
      <c r="M120" s="307"/>
      <c r="N120" s="307"/>
      <c r="O120" s="307"/>
      <c r="P120" s="307"/>
      <c r="Q120" s="233">
        <f t="shared" si="22"/>
        <v>0</v>
      </c>
      <c r="R120" s="354">
        <f>'ea detail'!Q120-'teg detail'!Q120</f>
        <v>0</v>
      </c>
      <c r="S120" s="354">
        <f t="shared" si="23"/>
        <v>0</v>
      </c>
    </row>
    <row r="121" spans="1:19" ht="12.75">
      <c r="A121" s="97"/>
      <c r="B121" s="95"/>
      <c r="C121" s="76"/>
      <c r="D121" s="325">
        <f>'ea detail'!D121</f>
        <v>0</v>
      </c>
      <c r="E121" s="325">
        <f>'ea detail'!E121</f>
        <v>0</v>
      </c>
      <c r="F121" s="77">
        <f>'ea detail'!F121</f>
        <v>0</v>
      </c>
      <c r="G121" s="324">
        <f>'ea detail'!G121</f>
        <v>0</v>
      </c>
      <c r="H121" s="95">
        <f>'ea detail'!H121</f>
        <v>0</v>
      </c>
      <c r="I121" s="77">
        <f t="shared" si="21"/>
        <v>0</v>
      </c>
      <c r="J121" s="333"/>
      <c r="K121" s="110"/>
      <c r="L121" s="357">
        <f>'ea detail'!L121</f>
        <v>0</v>
      </c>
      <c r="M121" s="307"/>
      <c r="N121" s="307"/>
      <c r="O121" s="307"/>
      <c r="P121" s="307"/>
      <c r="Q121" s="233">
        <f t="shared" si="22"/>
        <v>0</v>
      </c>
      <c r="R121" s="354">
        <f>'ea detail'!Q121-'teg detail'!Q121</f>
        <v>0</v>
      </c>
      <c r="S121" s="354">
        <f t="shared" si="23"/>
        <v>0</v>
      </c>
    </row>
    <row r="122" spans="1:19" ht="12.75">
      <c r="A122" s="97"/>
      <c r="B122" s="96" t="s">
        <v>214</v>
      </c>
      <c r="C122" s="76"/>
      <c r="D122" s="325" t="str">
        <f>'ea detail'!D122</f>
        <v>ERITEHNIKA</v>
      </c>
      <c r="E122" s="325">
        <f>'ea detail'!E122</f>
        <v>0</v>
      </c>
      <c r="F122" s="77">
        <f>'ea detail'!F122</f>
        <v>0</v>
      </c>
      <c r="G122" s="324">
        <f>'ea detail'!G122</f>
        <v>0</v>
      </c>
      <c r="H122" s="95">
        <f>'ea detail'!H122</f>
        <v>0</v>
      </c>
      <c r="I122" s="77">
        <f t="shared" si="21"/>
        <v>0</v>
      </c>
      <c r="J122" s="333"/>
      <c r="K122" s="110"/>
      <c r="L122" s="357">
        <f>'ea detail'!L122</f>
        <v>0</v>
      </c>
      <c r="M122" s="307"/>
      <c r="N122" s="307"/>
      <c r="O122" s="307"/>
      <c r="P122" s="307"/>
      <c r="Q122" s="233">
        <f t="shared" si="22"/>
        <v>0</v>
      </c>
      <c r="R122" s="354">
        <f>'ea detail'!Q122-'teg detail'!Q122</f>
        <v>0</v>
      </c>
      <c r="S122" s="354">
        <f t="shared" si="23"/>
        <v>0</v>
      </c>
    </row>
    <row r="123" spans="1:19" ht="12.75">
      <c r="A123" s="97"/>
      <c r="B123" s="95"/>
      <c r="C123" s="76"/>
      <c r="D123" s="325">
        <f>'ea detail'!D123</f>
        <v>0</v>
      </c>
      <c r="E123" s="325">
        <f>'ea detail'!E123</f>
        <v>0</v>
      </c>
      <c r="F123" s="77">
        <f>'ea detail'!F123</f>
        <v>0</v>
      </c>
      <c r="G123" s="324">
        <f>'ea detail'!G123</f>
        <v>0</v>
      </c>
      <c r="H123" s="95">
        <f>'ea detail'!H123</f>
        <v>0</v>
      </c>
      <c r="I123" s="77">
        <f t="shared" si="21"/>
        <v>0</v>
      </c>
      <c r="J123" s="333"/>
      <c r="K123" s="110"/>
      <c r="L123" s="357">
        <f>'ea detail'!L123</f>
        <v>0</v>
      </c>
      <c r="M123" s="307"/>
      <c r="N123" s="307"/>
      <c r="O123" s="307"/>
      <c r="P123" s="307"/>
      <c r="Q123" s="233">
        <f t="shared" si="22"/>
        <v>0</v>
      </c>
      <c r="R123" s="354">
        <f>'ea detail'!Q123-'teg detail'!Q123</f>
        <v>0</v>
      </c>
      <c r="S123" s="354">
        <f t="shared" si="23"/>
        <v>0</v>
      </c>
    </row>
    <row r="124" spans="1:19" ht="12.75">
      <c r="A124" s="97"/>
      <c r="B124" s="96" t="s">
        <v>17</v>
      </c>
      <c r="C124" s="76"/>
      <c r="D124" s="325" t="str">
        <f>'ea detail'!D124</f>
        <v>MUUD</v>
      </c>
      <c r="E124" s="76"/>
      <c r="F124" s="77">
        <f>'ea detail'!F124</f>
        <v>0</v>
      </c>
      <c r="G124" s="324">
        <f>'ea detail'!G124</f>
        <v>0</v>
      </c>
      <c r="H124" s="95">
        <f>'ea detail'!H124</f>
        <v>0</v>
      </c>
      <c r="I124" s="77">
        <f t="shared" si="21"/>
        <v>0</v>
      </c>
      <c r="J124" s="333"/>
      <c r="K124" s="110"/>
      <c r="L124" s="357">
        <f>'ea detail'!L124</f>
        <v>0</v>
      </c>
      <c r="M124" s="307"/>
      <c r="N124" s="307"/>
      <c r="O124" s="307"/>
      <c r="P124" s="307"/>
      <c r="Q124" s="233">
        <f t="shared" si="22"/>
        <v>0</v>
      </c>
      <c r="R124" s="354">
        <f>'ea detail'!Q124-'teg detail'!Q124</f>
        <v>0</v>
      </c>
      <c r="S124" s="354">
        <f t="shared" si="23"/>
        <v>0</v>
      </c>
    </row>
    <row r="125" spans="1:19" ht="12.75">
      <c r="A125" s="97"/>
      <c r="B125" s="95"/>
      <c r="C125" s="76"/>
      <c r="D125" s="76"/>
      <c r="E125" s="76"/>
      <c r="F125" s="77"/>
      <c r="G125" s="85"/>
      <c r="H125" s="82"/>
      <c r="I125" s="77"/>
      <c r="J125" s="333"/>
      <c r="K125" s="110"/>
      <c r="L125" s="233"/>
      <c r="M125" s="119"/>
      <c r="N125" s="119"/>
      <c r="O125" s="119"/>
      <c r="P125" s="119"/>
      <c r="Q125" s="233"/>
      <c r="R125" s="353"/>
      <c r="S125" s="353"/>
    </row>
    <row r="126" spans="1:19" ht="12.75">
      <c r="A126" s="97"/>
      <c r="B126" s="92" t="s">
        <v>42</v>
      </c>
      <c r="C126" s="92"/>
      <c r="D126" s="93" t="s">
        <v>131</v>
      </c>
      <c r="E126" s="93"/>
      <c r="F126" s="77"/>
      <c r="G126" s="85"/>
      <c r="H126" s="82"/>
      <c r="I126" s="91">
        <f>SUM(I109:I125)</f>
        <v>0</v>
      </c>
      <c r="J126" s="333"/>
      <c r="K126" s="110"/>
      <c r="L126" s="91">
        <f>SUM(L109:L125)</f>
        <v>0</v>
      </c>
      <c r="M126" s="91">
        <f>SUM(M109:M125)</f>
        <v>0</v>
      </c>
      <c r="N126" s="91">
        <f>SUM(N109:N125)</f>
        <v>0</v>
      </c>
      <c r="O126" s="91">
        <f>SUM(O109:O125)</f>
        <v>0</v>
      </c>
      <c r="P126" s="91">
        <f>SUM(P109:P125)</f>
        <v>0</v>
      </c>
      <c r="Q126" s="355">
        <f>SUM(L126:P126)</f>
        <v>0</v>
      </c>
      <c r="R126" s="356">
        <f>'ea detail'!Q126-'teg detail'!Q126</f>
        <v>0</v>
      </c>
      <c r="S126" s="356">
        <f>IF(I126=0,0,Q126/I126*100)</f>
        <v>0</v>
      </c>
    </row>
    <row r="127" spans="1:19" ht="12.75">
      <c r="A127" s="97"/>
      <c r="B127" s="95"/>
      <c r="C127" s="95"/>
      <c r="D127" s="93"/>
      <c r="E127" s="93"/>
      <c r="F127" s="77"/>
      <c r="G127" s="85"/>
      <c r="H127" s="82"/>
      <c r="I127" s="77"/>
      <c r="J127" s="333"/>
      <c r="K127" s="110"/>
      <c r="L127" s="233"/>
      <c r="M127" s="119"/>
      <c r="N127" s="119"/>
      <c r="O127" s="119"/>
      <c r="P127" s="119"/>
      <c r="Q127" s="233"/>
      <c r="R127" s="353"/>
      <c r="S127" s="353"/>
    </row>
    <row r="128" spans="1:19" ht="12.75">
      <c r="A128" s="314">
        <f>'ea detail'!A128</f>
        <v>8</v>
      </c>
      <c r="B128" s="315" t="s">
        <v>2</v>
      </c>
      <c r="C128" s="315"/>
      <c r="D128" s="316" t="s">
        <v>189</v>
      </c>
      <c r="E128" s="335"/>
      <c r="F128" s="317" t="s">
        <v>152</v>
      </c>
      <c r="G128" s="318" t="s">
        <v>151</v>
      </c>
      <c r="H128" s="319" t="s">
        <v>153</v>
      </c>
      <c r="I128" s="320" t="s">
        <v>154</v>
      </c>
      <c r="J128" s="321" t="s">
        <v>20</v>
      </c>
      <c r="K128" s="110"/>
      <c r="L128" s="397" t="str">
        <f aca="true" t="shared" si="24" ref="L128:Q128">L7</f>
        <v>Arendus</v>
      </c>
      <c r="M128" s="397" t="str">
        <f t="shared" si="24"/>
        <v>daatum</v>
      </c>
      <c r="N128" s="397" t="str">
        <f t="shared" si="24"/>
        <v>daatum</v>
      </c>
      <c r="O128" s="397" t="str">
        <f t="shared" si="24"/>
        <v>daatum</v>
      </c>
      <c r="P128" s="397" t="str">
        <f t="shared" si="24"/>
        <v>daatum</v>
      </c>
      <c r="Q128" s="352" t="str">
        <f t="shared" si="24"/>
        <v>kokku €</v>
      </c>
      <c r="R128" s="352" t="s">
        <v>348</v>
      </c>
      <c r="S128" s="352" t="s">
        <v>10</v>
      </c>
    </row>
    <row r="129" spans="1:19" ht="12.75">
      <c r="A129" s="97"/>
      <c r="B129" s="95"/>
      <c r="C129" s="95"/>
      <c r="D129" s="76"/>
      <c r="E129" s="76"/>
      <c r="F129" s="77"/>
      <c r="G129" s="85"/>
      <c r="H129" s="82"/>
      <c r="I129" s="77"/>
      <c r="J129" s="333"/>
      <c r="K129" s="110"/>
      <c r="L129" s="233"/>
      <c r="M129" s="119"/>
      <c r="N129" s="119"/>
      <c r="O129" s="119"/>
      <c r="P129" s="119"/>
      <c r="Q129" s="233"/>
      <c r="R129" s="353"/>
      <c r="S129" s="353"/>
    </row>
    <row r="130" spans="1:19" ht="12.75">
      <c r="A130" s="97"/>
      <c r="B130" s="96" t="s">
        <v>43</v>
      </c>
      <c r="C130" s="96"/>
      <c r="D130" s="325" t="str">
        <f>'ea detail'!D130</f>
        <v>KAAMERAGRUPP</v>
      </c>
      <c r="E130" s="325">
        <f>'ea detail'!E130</f>
        <v>0</v>
      </c>
      <c r="F130" s="77">
        <f>'ea detail'!F130</f>
        <v>0</v>
      </c>
      <c r="G130" s="324">
        <f>'ea detail'!G130</f>
        <v>0</v>
      </c>
      <c r="H130" s="95">
        <f>'ea detail'!H130</f>
        <v>0</v>
      </c>
      <c r="I130" s="77">
        <f aca="true" t="shared" si="25" ref="I130:I135">F130*H130</f>
        <v>0</v>
      </c>
      <c r="J130" s="333"/>
      <c r="K130" s="110"/>
      <c r="L130" s="357">
        <f>'ea detail'!L130</f>
        <v>0</v>
      </c>
      <c r="M130" s="307"/>
      <c r="N130" s="307"/>
      <c r="O130" s="307"/>
      <c r="P130" s="307"/>
      <c r="Q130" s="233">
        <f aca="true" t="shared" si="26" ref="Q130:Q135">SUM(L130:P130)</f>
        <v>0</v>
      </c>
      <c r="R130" s="354">
        <f>'ea detail'!Q130-'teg detail'!Q130</f>
        <v>0</v>
      </c>
      <c r="S130" s="354">
        <f aca="true" t="shared" si="27" ref="S130:S135">IF(I130=0,0,Q130/I130*100)</f>
        <v>0</v>
      </c>
    </row>
    <row r="131" spans="1:19" ht="12.75">
      <c r="A131" s="97"/>
      <c r="B131" s="96"/>
      <c r="C131" s="96"/>
      <c r="D131" s="325" t="str">
        <f>'ea detail'!D131</f>
        <v>GRIPIGRUPP</v>
      </c>
      <c r="E131" s="325">
        <f>'ea detail'!E131</f>
        <v>0</v>
      </c>
      <c r="F131" s="77">
        <f>'ea detail'!F131</f>
        <v>0</v>
      </c>
      <c r="G131" s="324">
        <f>'ea detail'!G131</f>
        <v>0</v>
      </c>
      <c r="H131" s="95">
        <f>'ea detail'!H131</f>
        <v>0</v>
      </c>
      <c r="I131" s="77">
        <f t="shared" si="25"/>
        <v>0</v>
      </c>
      <c r="J131" s="333"/>
      <c r="K131" s="110"/>
      <c r="L131" s="357">
        <f>'ea detail'!L131</f>
        <v>0</v>
      </c>
      <c r="M131" s="307"/>
      <c r="N131" s="307"/>
      <c r="O131" s="307"/>
      <c r="P131" s="307"/>
      <c r="Q131" s="233">
        <f>SUM(L131:P131)</f>
        <v>0</v>
      </c>
      <c r="R131" s="354">
        <f>'ea detail'!Q131-'teg detail'!Q131</f>
        <v>0</v>
      </c>
      <c r="S131" s="354">
        <f t="shared" si="27"/>
        <v>0</v>
      </c>
    </row>
    <row r="132" spans="1:19" ht="12.75">
      <c r="A132" s="97"/>
      <c r="B132" s="96"/>
      <c r="C132" s="96"/>
      <c r="D132" s="325" t="str">
        <f>'ea detail'!D132</f>
        <v>VALGUSGRUPP</v>
      </c>
      <c r="E132" s="325">
        <f>'ea detail'!E132</f>
        <v>0</v>
      </c>
      <c r="F132" s="77">
        <f>'ea detail'!F132</f>
        <v>0</v>
      </c>
      <c r="G132" s="324">
        <f>'ea detail'!G132</f>
        <v>0</v>
      </c>
      <c r="H132" s="95">
        <f>'ea detail'!H132</f>
        <v>0</v>
      </c>
      <c r="I132" s="77">
        <f t="shared" si="25"/>
        <v>0</v>
      </c>
      <c r="J132" s="333"/>
      <c r="K132" s="110"/>
      <c r="L132" s="357">
        <f>'ea detail'!L132</f>
        <v>0</v>
      </c>
      <c r="M132" s="307"/>
      <c r="N132" s="307"/>
      <c r="O132" s="307"/>
      <c r="P132" s="307"/>
      <c r="Q132" s="233">
        <f>SUM(L132:P132)</f>
        <v>0</v>
      </c>
      <c r="R132" s="354">
        <f>'ea detail'!Q132-'teg detail'!Q132</f>
        <v>0</v>
      </c>
      <c r="S132" s="354">
        <f t="shared" si="27"/>
        <v>0</v>
      </c>
    </row>
    <row r="133" spans="1:19" ht="12.75">
      <c r="A133" s="97"/>
      <c r="B133" s="96" t="s">
        <v>44</v>
      </c>
      <c r="C133" s="96"/>
      <c r="D133" s="325" t="str">
        <f>'ea detail'!D133</f>
        <v>HELIGRUPP</v>
      </c>
      <c r="E133" s="325">
        <f>'ea detail'!E133</f>
        <v>0</v>
      </c>
      <c r="F133" s="77">
        <f>'ea detail'!F133</f>
        <v>0</v>
      </c>
      <c r="G133" s="324">
        <f>'ea detail'!G133</f>
        <v>0</v>
      </c>
      <c r="H133" s="95">
        <f>'ea detail'!H133</f>
        <v>0</v>
      </c>
      <c r="I133" s="77">
        <f t="shared" si="25"/>
        <v>0</v>
      </c>
      <c r="J133" s="333"/>
      <c r="K133" s="110"/>
      <c r="L133" s="357">
        <f>'ea detail'!L133</f>
        <v>0</v>
      </c>
      <c r="M133" s="307"/>
      <c r="N133" s="307"/>
      <c r="O133" s="307"/>
      <c r="P133" s="307"/>
      <c r="Q133" s="233">
        <f t="shared" si="26"/>
        <v>0</v>
      </c>
      <c r="R133" s="354">
        <f>'ea detail'!Q133-'teg detail'!Q133</f>
        <v>0</v>
      </c>
      <c r="S133" s="354">
        <f t="shared" si="27"/>
        <v>0</v>
      </c>
    </row>
    <row r="134" spans="1:19" ht="12.75">
      <c r="A134" s="97"/>
      <c r="B134" s="96"/>
      <c r="C134" s="96"/>
      <c r="D134" s="325">
        <f>'ea detail'!D134</f>
        <v>0</v>
      </c>
      <c r="E134" s="325">
        <f>'ea detail'!E134</f>
        <v>0</v>
      </c>
      <c r="F134" s="77">
        <f>'ea detail'!F134</f>
        <v>0</v>
      </c>
      <c r="G134" s="324">
        <f>'ea detail'!G134</f>
        <v>0</v>
      </c>
      <c r="H134" s="95">
        <f>'ea detail'!H134</f>
        <v>0</v>
      </c>
      <c r="I134" s="77">
        <f t="shared" si="25"/>
        <v>0</v>
      </c>
      <c r="J134" s="333"/>
      <c r="K134" s="110"/>
      <c r="L134" s="357">
        <f>'ea detail'!L134</f>
        <v>0</v>
      </c>
      <c r="M134" s="307"/>
      <c r="N134" s="307"/>
      <c r="O134" s="307"/>
      <c r="P134" s="307"/>
      <c r="Q134" s="233">
        <f t="shared" si="26"/>
        <v>0</v>
      </c>
      <c r="R134" s="354">
        <f>'ea detail'!Q134-'teg detail'!Q134</f>
        <v>0</v>
      </c>
      <c r="S134" s="354">
        <f t="shared" si="27"/>
        <v>0</v>
      </c>
    </row>
    <row r="135" spans="1:19" ht="12.75">
      <c r="A135" s="97"/>
      <c r="B135" s="96" t="s">
        <v>45</v>
      </c>
      <c r="C135" s="96"/>
      <c r="D135" s="325" t="str">
        <f>'ea detail'!D135</f>
        <v>MUUD</v>
      </c>
      <c r="E135" s="325">
        <f>'ea detail'!E135</f>
        <v>0</v>
      </c>
      <c r="F135" s="77">
        <f>'ea detail'!F135</f>
        <v>0</v>
      </c>
      <c r="G135" s="324">
        <f>'ea detail'!G135</f>
        <v>0</v>
      </c>
      <c r="H135" s="95">
        <f>'ea detail'!H135</f>
        <v>0</v>
      </c>
      <c r="I135" s="77">
        <f t="shared" si="25"/>
        <v>0</v>
      </c>
      <c r="J135" s="333"/>
      <c r="K135" s="110"/>
      <c r="L135" s="357">
        <f>'ea detail'!L135</f>
        <v>0</v>
      </c>
      <c r="M135" s="307"/>
      <c r="N135" s="307"/>
      <c r="O135" s="307"/>
      <c r="P135" s="307"/>
      <c r="Q135" s="233">
        <f t="shared" si="26"/>
        <v>0</v>
      </c>
      <c r="R135" s="354">
        <f>'ea detail'!Q135-'teg detail'!Q135</f>
        <v>0</v>
      </c>
      <c r="S135" s="354">
        <f t="shared" si="27"/>
        <v>0</v>
      </c>
    </row>
    <row r="136" spans="1:19" ht="12.75">
      <c r="A136" s="97"/>
      <c r="B136" s="96"/>
      <c r="C136" s="96"/>
      <c r="D136" s="76"/>
      <c r="E136" s="76"/>
      <c r="F136" s="77"/>
      <c r="G136" s="85"/>
      <c r="H136" s="82"/>
      <c r="I136" s="77"/>
      <c r="J136" s="333"/>
      <c r="K136" s="110"/>
      <c r="L136" s="233"/>
      <c r="M136" s="119"/>
      <c r="N136" s="119"/>
      <c r="O136" s="119"/>
      <c r="P136" s="119"/>
      <c r="Q136" s="233"/>
      <c r="R136" s="353"/>
      <c r="S136" s="353"/>
    </row>
    <row r="137" spans="1:19" ht="12.75">
      <c r="A137" s="97"/>
      <c r="B137" s="92" t="s">
        <v>46</v>
      </c>
      <c r="C137" s="92"/>
      <c r="D137" s="93" t="s">
        <v>215</v>
      </c>
      <c r="E137" s="93"/>
      <c r="F137" s="77"/>
      <c r="G137" s="85"/>
      <c r="H137" s="82"/>
      <c r="I137" s="91">
        <f>SUM(I130:I136)</f>
        <v>0</v>
      </c>
      <c r="J137" s="333"/>
      <c r="K137" s="110"/>
      <c r="L137" s="91">
        <f>SUM(L130:L136)</f>
        <v>0</v>
      </c>
      <c r="M137" s="83">
        <f>SUM(M130:M136)</f>
        <v>0</v>
      </c>
      <c r="N137" s="83">
        <f>SUM(N130:N136)</f>
        <v>0</v>
      </c>
      <c r="O137" s="83">
        <f>SUM(O130:O136)</f>
        <v>0</v>
      </c>
      <c r="P137" s="83">
        <f>SUM(P130:P136)</f>
        <v>0</v>
      </c>
      <c r="Q137" s="355">
        <f>SUM(L137:P137)</f>
        <v>0</v>
      </c>
      <c r="R137" s="356">
        <f>'ea detail'!Q137-'teg detail'!Q137</f>
        <v>0</v>
      </c>
      <c r="S137" s="356">
        <f>IF(I137=0,0,Q137/I137*100)</f>
        <v>0</v>
      </c>
    </row>
    <row r="138" spans="1:19" ht="12.75">
      <c r="A138" s="97"/>
      <c r="B138" s="92"/>
      <c r="C138" s="92"/>
      <c r="D138" s="93"/>
      <c r="E138" s="93"/>
      <c r="F138" s="77"/>
      <c r="G138" s="85"/>
      <c r="H138" s="82"/>
      <c r="I138" s="91"/>
      <c r="J138" s="333"/>
      <c r="K138" s="110"/>
      <c r="L138" s="83"/>
      <c r="M138" s="83"/>
      <c r="N138" s="83"/>
      <c r="O138" s="83"/>
      <c r="P138" s="83"/>
      <c r="Q138" s="355"/>
      <c r="R138" s="356"/>
      <c r="S138" s="356"/>
    </row>
    <row r="139" spans="1:19" ht="12.75">
      <c r="A139" s="314">
        <f>'ea detail'!A139</f>
        <v>9</v>
      </c>
      <c r="B139" s="59" t="s">
        <v>2</v>
      </c>
      <c r="C139" s="59"/>
      <c r="D139" s="60" t="s">
        <v>323</v>
      </c>
      <c r="E139" s="115"/>
      <c r="F139" s="61" t="s">
        <v>152</v>
      </c>
      <c r="G139" s="62" t="s">
        <v>151</v>
      </c>
      <c r="H139" s="64" t="s">
        <v>153</v>
      </c>
      <c r="I139" s="64" t="s">
        <v>154</v>
      </c>
      <c r="J139" s="65" t="s">
        <v>20</v>
      </c>
      <c r="K139" s="110"/>
      <c r="L139" s="397" t="str">
        <f aca="true" t="shared" si="28" ref="L139:Q139">L7</f>
        <v>Arendus</v>
      </c>
      <c r="M139" s="397" t="str">
        <f t="shared" si="28"/>
        <v>daatum</v>
      </c>
      <c r="N139" s="397" t="str">
        <f t="shared" si="28"/>
        <v>daatum</v>
      </c>
      <c r="O139" s="397" t="str">
        <f t="shared" si="28"/>
        <v>daatum</v>
      </c>
      <c r="P139" s="397" t="str">
        <f t="shared" si="28"/>
        <v>daatum</v>
      </c>
      <c r="Q139" s="352" t="str">
        <f t="shared" si="28"/>
        <v>kokku €</v>
      </c>
      <c r="R139" s="352" t="s">
        <v>348</v>
      </c>
      <c r="S139" s="352" t="s">
        <v>10</v>
      </c>
    </row>
    <row r="140" spans="1:19" ht="12.75">
      <c r="A140" s="97"/>
      <c r="B140" s="92"/>
      <c r="C140" s="92"/>
      <c r="D140" s="93"/>
      <c r="E140" s="93"/>
      <c r="F140" s="77"/>
      <c r="G140" s="85"/>
      <c r="H140" s="82"/>
      <c r="I140" s="91"/>
      <c r="J140" s="333"/>
      <c r="K140" s="110"/>
      <c r="L140" s="91"/>
      <c r="M140" s="83"/>
      <c r="N140" s="83"/>
      <c r="O140" s="83"/>
      <c r="P140" s="83"/>
      <c r="Q140" s="355"/>
      <c r="R140" s="356"/>
      <c r="S140" s="356"/>
    </row>
    <row r="141" spans="1:19" ht="12.75">
      <c r="A141" s="97"/>
      <c r="B141" s="92"/>
      <c r="C141" s="92"/>
      <c r="D141" s="325" t="str">
        <f>'ea detail'!D141</f>
        <v>VÕTTEPAIKADE (PAVILJONI) EHITUS</v>
      </c>
      <c r="E141" s="93"/>
      <c r="F141" s="77">
        <f>'ea detail'!F141</f>
        <v>0</v>
      </c>
      <c r="G141" s="324">
        <f>'ea detail'!G141</f>
        <v>0</v>
      </c>
      <c r="H141" s="95">
        <f>'ea detail'!H141</f>
        <v>0</v>
      </c>
      <c r="I141" s="77">
        <f>F141*H141</f>
        <v>0</v>
      </c>
      <c r="J141" s="333"/>
      <c r="K141" s="110"/>
      <c r="L141" s="357">
        <f>'ea detail'!L141</f>
        <v>0</v>
      </c>
      <c r="M141" s="307"/>
      <c r="N141" s="307"/>
      <c r="O141" s="307"/>
      <c r="P141" s="307"/>
      <c r="Q141" s="233">
        <f aca="true" t="shared" si="29" ref="Q141:Q149">SUM(L141:P141)</f>
        <v>0</v>
      </c>
      <c r="R141" s="354">
        <f>'ea detail'!Q141-'teg detail'!Q141</f>
        <v>0</v>
      </c>
      <c r="S141" s="354">
        <f>IF(I141=0,0,Q141/I141*100)</f>
        <v>0</v>
      </c>
    </row>
    <row r="142" spans="1:19" ht="12.75">
      <c r="A142" s="97"/>
      <c r="B142" s="92"/>
      <c r="C142" s="92"/>
      <c r="D142" s="325">
        <f>'ea detail'!D142</f>
        <v>0</v>
      </c>
      <c r="E142" s="93"/>
      <c r="F142" s="77">
        <f>'ea detail'!F142</f>
        <v>0</v>
      </c>
      <c r="G142" s="324">
        <f>'ea detail'!G142</f>
        <v>0</v>
      </c>
      <c r="H142" s="95">
        <f>'ea detail'!H142</f>
        <v>0</v>
      </c>
      <c r="I142" s="77">
        <f aca="true" t="shared" si="30" ref="I142:I149">F142*H142</f>
        <v>0</v>
      </c>
      <c r="J142" s="333"/>
      <c r="K142" s="110"/>
      <c r="L142" s="357">
        <f>'ea detail'!L142</f>
        <v>0</v>
      </c>
      <c r="M142" s="307"/>
      <c r="N142" s="307"/>
      <c r="O142" s="307"/>
      <c r="P142" s="307"/>
      <c r="Q142" s="233">
        <f t="shared" si="29"/>
        <v>0</v>
      </c>
      <c r="R142" s="354">
        <f>'ea detail'!Q142-'teg detail'!Q142</f>
        <v>0</v>
      </c>
      <c r="S142" s="354">
        <f aca="true" t="shared" si="31" ref="S142:S149">IF(I142=0,0,Q142/I142*100)</f>
        <v>0</v>
      </c>
    </row>
    <row r="143" spans="1:19" ht="12.75">
      <c r="A143" s="97"/>
      <c r="B143" s="92"/>
      <c r="C143" s="92"/>
      <c r="D143" s="325" t="str">
        <f>'ea detail'!D143</f>
        <v>DEKORATSIOONIDE VALMISTAMINE/ RENT</v>
      </c>
      <c r="E143" s="93"/>
      <c r="F143" s="77">
        <f>'ea detail'!F143</f>
        <v>0</v>
      </c>
      <c r="G143" s="324">
        <f>'ea detail'!G143</f>
        <v>0</v>
      </c>
      <c r="H143" s="95">
        <f>'ea detail'!H143</f>
        <v>0</v>
      </c>
      <c r="I143" s="77">
        <f t="shared" si="30"/>
        <v>0</v>
      </c>
      <c r="J143" s="333"/>
      <c r="K143" s="110"/>
      <c r="L143" s="357">
        <f>'ea detail'!L143</f>
        <v>0</v>
      </c>
      <c r="M143" s="307"/>
      <c r="N143" s="307"/>
      <c r="O143" s="307"/>
      <c r="P143" s="307"/>
      <c r="Q143" s="233">
        <f t="shared" si="29"/>
        <v>0</v>
      </c>
      <c r="R143" s="354">
        <f>'ea detail'!Q143-'teg detail'!Q143</f>
        <v>0</v>
      </c>
      <c r="S143" s="354">
        <f t="shared" si="31"/>
        <v>0</v>
      </c>
    </row>
    <row r="144" spans="1:19" ht="12.75">
      <c r="A144" s="97"/>
      <c r="B144" s="92"/>
      <c r="C144" s="92"/>
      <c r="D144" s="325">
        <f>'ea detail'!D144</f>
        <v>0</v>
      </c>
      <c r="E144" s="93"/>
      <c r="F144" s="77">
        <f>'ea detail'!F144</f>
        <v>0</v>
      </c>
      <c r="G144" s="324">
        <f>'ea detail'!G144</f>
        <v>0</v>
      </c>
      <c r="H144" s="95">
        <f>'ea detail'!H144</f>
        <v>0</v>
      </c>
      <c r="I144" s="77">
        <f t="shared" si="30"/>
        <v>0</v>
      </c>
      <c r="J144" s="333"/>
      <c r="K144" s="110"/>
      <c r="L144" s="357">
        <f>'ea detail'!L144</f>
        <v>0</v>
      </c>
      <c r="M144" s="307"/>
      <c r="N144" s="307"/>
      <c r="O144" s="307"/>
      <c r="P144" s="307"/>
      <c r="Q144" s="233">
        <f t="shared" si="29"/>
        <v>0</v>
      </c>
      <c r="R144" s="354">
        <f>'ea detail'!Q144-'teg detail'!Q144</f>
        <v>0</v>
      </c>
      <c r="S144" s="354">
        <f t="shared" si="31"/>
        <v>0</v>
      </c>
    </row>
    <row r="145" spans="1:19" ht="12.75">
      <c r="A145" s="97"/>
      <c r="B145" s="92"/>
      <c r="C145" s="92"/>
      <c r="D145" s="325" t="str">
        <f>'ea detail'!D145</f>
        <v>REKVISIITIDE VALMISTAMINE/ OST/ RENT</v>
      </c>
      <c r="E145" s="93"/>
      <c r="F145" s="77">
        <f>'ea detail'!F145</f>
        <v>0</v>
      </c>
      <c r="G145" s="324">
        <f>'ea detail'!G145</f>
        <v>0</v>
      </c>
      <c r="H145" s="95">
        <f>'ea detail'!H145</f>
        <v>0</v>
      </c>
      <c r="I145" s="77">
        <f t="shared" si="30"/>
        <v>0</v>
      </c>
      <c r="J145" s="333"/>
      <c r="K145" s="110"/>
      <c r="L145" s="357">
        <f>'ea detail'!L145</f>
        <v>0</v>
      </c>
      <c r="M145" s="307"/>
      <c r="N145" s="307"/>
      <c r="O145" s="307"/>
      <c r="P145" s="307"/>
      <c r="Q145" s="233">
        <f t="shared" si="29"/>
        <v>0</v>
      </c>
      <c r="R145" s="354">
        <f>'ea detail'!Q145-'teg detail'!Q145</f>
        <v>0</v>
      </c>
      <c r="S145" s="354">
        <f t="shared" si="31"/>
        <v>0</v>
      </c>
    </row>
    <row r="146" spans="1:19" ht="12.75">
      <c r="A146" s="97"/>
      <c r="B146" s="92"/>
      <c r="C146" s="92"/>
      <c r="D146" s="325">
        <f>'ea detail'!D146</f>
        <v>0</v>
      </c>
      <c r="E146" s="93"/>
      <c r="F146" s="77">
        <f>'ea detail'!F146</f>
        <v>0</v>
      </c>
      <c r="G146" s="324">
        <f>'ea detail'!G146</f>
        <v>0</v>
      </c>
      <c r="H146" s="95">
        <f>'ea detail'!H146</f>
        <v>0</v>
      </c>
      <c r="I146" s="77">
        <f t="shared" si="30"/>
        <v>0</v>
      </c>
      <c r="J146" s="333"/>
      <c r="K146" s="110"/>
      <c r="L146" s="357">
        <f>'ea detail'!L146</f>
        <v>0</v>
      </c>
      <c r="M146" s="307"/>
      <c r="N146" s="307"/>
      <c r="O146" s="307"/>
      <c r="P146" s="307"/>
      <c r="Q146" s="233">
        <f t="shared" si="29"/>
        <v>0</v>
      </c>
      <c r="R146" s="354">
        <f>'ea detail'!Q146-'teg detail'!Q146</f>
        <v>0</v>
      </c>
      <c r="S146" s="354">
        <f t="shared" si="31"/>
        <v>0</v>
      </c>
    </row>
    <row r="147" spans="1:19" ht="12.75">
      <c r="A147" s="97"/>
      <c r="B147" s="92"/>
      <c r="C147" s="92"/>
      <c r="D147" s="325" t="str">
        <f>'ea detail'!D147</f>
        <v>KAADRISOLEV TEHNIKA</v>
      </c>
      <c r="E147" s="93"/>
      <c r="F147" s="77">
        <f>'ea detail'!F147</f>
        <v>0</v>
      </c>
      <c r="G147" s="324">
        <f>'ea detail'!G147</f>
        <v>0</v>
      </c>
      <c r="H147" s="95">
        <f>'ea detail'!H147</f>
        <v>0</v>
      </c>
      <c r="I147" s="77">
        <f>F147*H147</f>
        <v>0</v>
      </c>
      <c r="J147" s="333"/>
      <c r="K147" s="110"/>
      <c r="L147" s="357">
        <f>'ea detail'!L147</f>
        <v>0</v>
      </c>
      <c r="M147" s="307"/>
      <c r="N147" s="307"/>
      <c r="O147" s="307"/>
      <c r="P147" s="307"/>
      <c r="Q147" s="233">
        <f>SUM(L147:P147)</f>
        <v>0</v>
      </c>
      <c r="R147" s="354">
        <f>'ea detail'!Q147-'teg detail'!Q147</f>
        <v>0</v>
      </c>
      <c r="S147" s="354">
        <f>IF(I147=0,0,Q147/I147*100)</f>
        <v>0</v>
      </c>
    </row>
    <row r="148" spans="1:19" ht="12.75">
      <c r="A148" s="97"/>
      <c r="B148" s="92"/>
      <c r="C148" s="92"/>
      <c r="D148" s="325">
        <f>'ea detail'!D148</f>
        <v>0</v>
      </c>
      <c r="E148" s="93"/>
      <c r="F148" s="77">
        <f>'ea detail'!F148</f>
        <v>0</v>
      </c>
      <c r="G148" s="324">
        <f>'ea detail'!G148</f>
        <v>0</v>
      </c>
      <c r="H148" s="95">
        <f>'ea detail'!H148</f>
        <v>0</v>
      </c>
      <c r="I148" s="77">
        <f>F148*H148</f>
        <v>0</v>
      </c>
      <c r="J148" s="333"/>
      <c r="K148" s="110"/>
      <c r="L148" s="357">
        <f>'ea detail'!L148</f>
        <v>0</v>
      </c>
      <c r="M148" s="307"/>
      <c r="N148" s="307"/>
      <c r="O148" s="307"/>
      <c r="P148" s="307"/>
      <c r="Q148" s="233">
        <f>SUM(L148:P148)</f>
        <v>0</v>
      </c>
      <c r="R148" s="354">
        <f>'ea detail'!Q148-'teg detail'!Q148</f>
        <v>0</v>
      </c>
      <c r="S148" s="354">
        <f>IF(I148=0,0,Q148/I148*100)</f>
        <v>0</v>
      </c>
    </row>
    <row r="149" spans="1:19" ht="12.75">
      <c r="A149" s="97"/>
      <c r="B149" s="92"/>
      <c r="C149" s="92"/>
      <c r="D149" s="325" t="str">
        <f>'ea detail'!D149</f>
        <v>KOSTÜÜMIDE VALMISTAMINE/ OST/ RENT</v>
      </c>
      <c r="E149" s="93"/>
      <c r="F149" s="77">
        <f>'ea detail'!F149</f>
        <v>0</v>
      </c>
      <c r="G149" s="324">
        <f>'ea detail'!G149</f>
        <v>0</v>
      </c>
      <c r="H149" s="95">
        <f>'ea detail'!H149</f>
        <v>0</v>
      </c>
      <c r="I149" s="77">
        <f t="shared" si="30"/>
        <v>0</v>
      </c>
      <c r="J149" s="333"/>
      <c r="K149" s="110"/>
      <c r="L149" s="357">
        <f>'ea detail'!L149</f>
        <v>0</v>
      </c>
      <c r="M149" s="307"/>
      <c r="N149" s="307"/>
      <c r="O149" s="307"/>
      <c r="P149" s="307"/>
      <c r="Q149" s="233">
        <f t="shared" si="29"/>
        <v>0</v>
      </c>
      <c r="R149" s="354">
        <f>'ea detail'!Q149-'teg detail'!Q149</f>
        <v>0</v>
      </c>
      <c r="S149" s="354">
        <f t="shared" si="31"/>
        <v>0</v>
      </c>
    </row>
    <row r="150" spans="1:19" ht="12.75">
      <c r="A150" s="97"/>
      <c r="B150" s="92"/>
      <c r="C150" s="92"/>
      <c r="D150" s="325" t="str">
        <f>'ea detail'!D150</f>
        <v>KEEMILINE PUHASTUS</v>
      </c>
      <c r="E150" s="93"/>
      <c r="F150" s="77">
        <f>'ea detail'!F150</f>
        <v>0</v>
      </c>
      <c r="G150" s="324">
        <f>'ea detail'!G150</f>
        <v>0</v>
      </c>
      <c r="H150" s="95">
        <f>'ea detail'!H150</f>
        <v>0</v>
      </c>
      <c r="I150" s="77">
        <f>F150*H150</f>
        <v>0</v>
      </c>
      <c r="J150" s="333"/>
      <c r="K150" s="110"/>
      <c r="L150" s="357">
        <f>'ea detail'!L150</f>
        <v>0</v>
      </c>
      <c r="M150" s="307"/>
      <c r="N150" s="307"/>
      <c r="O150" s="307"/>
      <c r="P150" s="307"/>
      <c r="Q150" s="233">
        <f>SUM(L150:P150)</f>
        <v>0</v>
      </c>
      <c r="R150" s="354">
        <f>'ea detail'!Q150-'teg detail'!Q150</f>
        <v>0</v>
      </c>
      <c r="S150" s="354">
        <f>IF(I150=0,0,Q150/I150*100)</f>
        <v>0</v>
      </c>
    </row>
    <row r="151" spans="1:19" ht="12.75">
      <c r="A151" s="97"/>
      <c r="B151" s="92"/>
      <c r="C151" s="92"/>
      <c r="D151" s="325" t="str">
        <f>'ea detail'!D151</f>
        <v>JUMESTUSVAHENDID</v>
      </c>
      <c r="E151" s="93"/>
      <c r="F151" s="77">
        <f>'ea detail'!F151</f>
        <v>0</v>
      </c>
      <c r="G151" s="324">
        <f>'ea detail'!G151</f>
        <v>0</v>
      </c>
      <c r="H151" s="95">
        <f>'ea detail'!H151</f>
        <v>0</v>
      </c>
      <c r="I151" s="77">
        <f>F151*H151</f>
        <v>0</v>
      </c>
      <c r="J151" s="333"/>
      <c r="K151" s="110"/>
      <c r="L151" s="357">
        <f>'ea detail'!L151</f>
        <v>0</v>
      </c>
      <c r="M151" s="307"/>
      <c r="N151" s="307"/>
      <c r="O151" s="307"/>
      <c r="P151" s="307"/>
      <c r="Q151" s="233">
        <f>SUM(L151:P151)</f>
        <v>0</v>
      </c>
      <c r="R151" s="354">
        <f>'ea detail'!Q151-'teg detail'!Q151</f>
        <v>0</v>
      </c>
      <c r="S151" s="354">
        <f>IF(I151=0,0,Q151/I151*100)</f>
        <v>0</v>
      </c>
    </row>
    <row r="152" spans="1:19" ht="12.75">
      <c r="A152" s="97"/>
      <c r="B152" s="92"/>
      <c r="C152" s="92"/>
      <c r="D152" s="325">
        <f>'ea detail'!D152</f>
        <v>0</v>
      </c>
      <c r="E152" s="93"/>
      <c r="F152" s="77">
        <f>'ea detail'!F152</f>
        <v>0</v>
      </c>
      <c r="G152" s="324">
        <f>'ea detail'!G152</f>
        <v>0</v>
      </c>
      <c r="H152" s="95">
        <f>'ea detail'!H152</f>
        <v>0</v>
      </c>
      <c r="I152" s="77">
        <f>F152*H152</f>
        <v>0</v>
      </c>
      <c r="J152" s="333"/>
      <c r="K152" s="110"/>
      <c r="L152" s="357">
        <f>'ea detail'!L152</f>
        <v>0</v>
      </c>
      <c r="M152" s="307"/>
      <c r="N152" s="307"/>
      <c r="O152" s="307"/>
      <c r="P152" s="307"/>
      <c r="Q152" s="233">
        <f>SUM(L152:P152)</f>
        <v>0</v>
      </c>
      <c r="R152" s="354">
        <f>'ea detail'!Q152-'teg detail'!Q152</f>
        <v>0</v>
      </c>
      <c r="S152" s="354">
        <f>IF(I152=0,0,Q152/I152*100)</f>
        <v>0</v>
      </c>
    </row>
    <row r="153" spans="1:19" ht="12.75">
      <c r="A153" s="97"/>
      <c r="B153" s="92"/>
      <c r="C153" s="92"/>
      <c r="D153" s="325" t="str">
        <f>'ea detail'!D153</f>
        <v>ERIEFEKTIDE VAHENDID</v>
      </c>
      <c r="E153" s="93"/>
      <c r="F153" s="77">
        <f>'ea detail'!F153</f>
        <v>0</v>
      </c>
      <c r="G153" s="324">
        <f>'ea detail'!G153</f>
        <v>0</v>
      </c>
      <c r="H153" s="95">
        <f>'ea detail'!H153</f>
        <v>0</v>
      </c>
      <c r="I153" s="77">
        <f>F153*H153</f>
        <v>0</v>
      </c>
      <c r="J153" s="333"/>
      <c r="K153" s="110"/>
      <c r="L153" s="357">
        <f>'ea detail'!L153</f>
        <v>0</v>
      </c>
      <c r="M153" s="307"/>
      <c r="N153" s="307"/>
      <c r="O153" s="307"/>
      <c r="P153" s="307"/>
      <c r="Q153" s="233">
        <f>SUM(L153:P153)</f>
        <v>0</v>
      </c>
      <c r="R153" s="354">
        <f>'ea detail'!Q153-'teg detail'!Q153</f>
        <v>0</v>
      </c>
      <c r="S153" s="354">
        <f>IF(I153=0,0,Q153/I153*100)</f>
        <v>0</v>
      </c>
    </row>
    <row r="154" spans="1:19" ht="12.75">
      <c r="A154" s="97"/>
      <c r="B154" s="92"/>
      <c r="C154" s="92"/>
      <c r="D154" s="325"/>
      <c r="E154" s="93"/>
      <c r="F154" s="77"/>
      <c r="G154" s="85"/>
      <c r="H154" s="82"/>
      <c r="I154" s="91"/>
      <c r="J154" s="333"/>
      <c r="K154" s="110"/>
      <c r="L154" s="91"/>
      <c r="M154" s="83"/>
      <c r="N154" s="83"/>
      <c r="O154" s="83"/>
      <c r="P154" s="83"/>
      <c r="Q154" s="355"/>
      <c r="R154" s="356"/>
      <c r="S154" s="356"/>
    </row>
    <row r="155" spans="1:19" ht="12.75">
      <c r="A155" s="97"/>
      <c r="B155" s="92"/>
      <c r="C155" s="92"/>
      <c r="D155" s="392" t="str">
        <f>'ea detail'!D155</f>
        <v>LAVASTUSKULUD KOKKU</v>
      </c>
      <c r="E155" s="93"/>
      <c r="F155" s="77"/>
      <c r="G155" s="85"/>
      <c r="H155" s="82"/>
      <c r="I155" s="91">
        <f>SUM(I141:I154)</f>
        <v>0</v>
      </c>
      <c r="J155" s="333"/>
      <c r="K155" s="110"/>
      <c r="L155" s="91">
        <f>SUM(L141:L154)</f>
        <v>0</v>
      </c>
      <c r="M155" s="83">
        <f>SUM(M141:M154)</f>
        <v>0</v>
      </c>
      <c r="N155" s="83">
        <f>SUM(N141:N154)</f>
        <v>0</v>
      </c>
      <c r="O155" s="83">
        <f>SUM(O141:O154)</f>
        <v>0</v>
      </c>
      <c r="P155" s="83">
        <f>SUM(P141:P154)</f>
        <v>0</v>
      </c>
      <c r="Q155" s="355">
        <f>SUM(L155:P155)</f>
        <v>0</v>
      </c>
      <c r="R155" s="356">
        <f>'ea detail'!Q155-'teg detail'!Q155</f>
        <v>0</v>
      </c>
      <c r="S155" s="356">
        <f>IF(I155=0,0,Q155/I155*100)</f>
        <v>0</v>
      </c>
    </row>
    <row r="156" spans="1:19" ht="12.75">
      <c r="A156" s="97"/>
      <c r="B156" s="95"/>
      <c r="C156" s="95"/>
      <c r="D156" s="76"/>
      <c r="E156" s="76"/>
      <c r="F156" s="77"/>
      <c r="G156" s="85"/>
      <c r="H156" s="82"/>
      <c r="I156" s="77"/>
      <c r="J156" s="333"/>
      <c r="K156" s="110"/>
      <c r="L156" s="233"/>
      <c r="M156" s="119"/>
      <c r="N156" s="119"/>
      <c r="O156" s="119"/>
      <c r="P156" s="119"/>
      <c r="Q156" s="233"/>
      <c r="R156" s="353"/>
      <c r="S156" s="353"/>
    </row>
    <row r="157" spans="1:19" ht="12.75">
      <c r="A157" s="314">
        <f>'ea detail'!A157</f>
        <v>10</v>
      </c>
      <c r="B157" s="315" t="s">
        <v>3</v>
      </c>
      <c r="C157" s="315"/>
      <c r="D157" s="336" t="s">
        <v>190</v>
      </c>
      <c r="E157" s="335"/>
      <c r="F157" s="317" t="s">
        <v>152</v>
      </c>
      <c r="G157" s="318" t="s">
        <v>151</v>
      </c>
      <c r="H157" s="319" t="s">
        <v>153</v>
      </c>
      <c r="I157" s="320" t="s">
        <v>154</v>
      </c>
      <c r="J157" s="321" t="s">
        <v>20</v>
      </c>
      <c r="K157" s="110"/>
      <c r="L157" s="397" t="str">
        <f aca="true" t="shared" si="32" ref="L157:Q157">L7</f>
        <v>Arendus</v>
      </c>
      <c r="M157" s="397" t="str">
        <f t="shared" si="32"/>
        <v>daatum</v>
      </c>
      <c r="N157" s="397" t="str">
        <f t="shared" si="32"/>
        <v>daatum</v>
      </c>
      <c r="O157" s="397" t="str">
        <f t="shared" si="32"/>
        <v>daatum</v>
      </c>
      <c r="P157" s="397" t="str">
        <f t="shared" si="32"/>
        <v>daatum</v>
      </c>
      <c r="Q157" s="352" t="str">
        <f t="shared" si="32"/>
        <v>kokku €</v>
      </c>
      <c r="R157" s="352" t="s">
        <v>348</v>
      </c>
      <c r="S157" s="352" t="s">
        <v>10</v>
      </c>
    </row>
    <row r="158" spans="1:19" ht="12.75">
      <c r="A158" s="97"/>
      <c r="B158" s="76"/>
      <c r="C158" s="76"/>
      <c r="D158" s="76"/>
      <c r="E158" s="76"/>
      <c r="F158" s="77"/>
      <c r="G158" s="85"/>
      <c r="H158" s="82"/>
      <c r="I158" s="77"/>
      <c r="J158" s="333"/>
      <c r="K158" s="110"/>
      <c r="L158" s="233"/>
      <c r="M158" s="119"/>
      <c r="N158" s="119"/>
      <c r="O158" s="119"/>
      <c r="P158" s="119"/>
      <c r="Q158" s="233"/>
      <c r="R158" s="353"/>
      <c r="S158" s="353"/>
    </row>
    <row r="159" spans="1:19" ht="12.75">
      <c r="A159" s="97"/>
      <c r="B159" s="75" t="s">
        <v>47</v>
      </c>
      <c r="C159" s="75"/>
      <c r="D159" s="325" t="str">
        <f>'ea detail'!D159</f>
        <v>FILMILINT</v>
      </c>
      <c r="E159" s="325">
        <f>'ea detail'!E159</f>
        <v>0</v>
      </c>
      <c r="F159" s="77">
        <f>'ea detail'!F159</f>
        <v>0</v>
      </c>
      <c r="G159" s="324">
        <f>'ea detail'!G159</f>
        <v>0</v>
      </c>
      <c r="H159" s="95">
        <f>'ea detail'!H159</f>
        <v>0</v>
      </c>
      <c r="I159" s="77">
        <f>F159*H159</f>
        <v>0</v>
      </c>
      <c r="J159" s="333"/>
      <c r="K159" s="110"/>
      <c r="L159" s="357">
        <f>'ea detail'!L159</f>
        <v>0</v>
      </c>
      <c r="M159" s="307"/>
      <c r="N159" s="307"/>
      <c r="O159" s="307"/>
      <c r="P159" s="307"/>
      <c r="Q159" s="233">
        <f>SUM(L159:P159)</f>
        <v>0</v>
      </c>
      <c r="R159" s="354">
        <f>'ea detail'!Q159-'teg detail'!Q159</f>
        <v>0</v>
      </c>
      <c r="S159" s="354">
        <f>IF(I159=0,0,Q159/I159*100)</f>
        <v>0</v>
      </c>
    </row>
    <row r="160" spans="1:19" ht="12.75">
      <c r="A160" s="97"/>
      <c r="B160" s="98" t="s">
        <v>48</v>
      </c>
      <c r="C160" s="76" t="s">
        <v>49</v>
      </c>
      <c r="D160" s="325" t="str">
        <f>'ea detail'!D160</f>
        <v>KÕVAKETTAD</v>
      </c>
      <c r="E160" s="325">
        <f>'ea detail'!E160</f>
        <v>0</v>
      </c>
      <c r="F160" s="77">
        <f>'ea detail'!F160</f>
        <v>0</v>
      </c>
      <c r="G160" s="324">
        <f>'ea detail'!G160</f>
        <v>0</v>
      </c>
      <c r="H160" s="95">
        <f>'ea detail'!H160</f>
        <v>0</v>
      </c>
      <c r="I160" s="77">
        <f>F160*H160</f>
        <v>0</v>
      </c>
      <c r="J160" s="333"/>
      <c r="K160" s="110"/>
      <c r="L160" s="357">
        <f>'ea detail'!L160</f>
        <v>0</v>
      </c>
      <c r="M160" s="307"/>
      <c r="N160" s="307"/>
      <c r="O160" s="307"/>
      <c r="P160" s="307"/>
      <c r="Q160" s="233">
        <f>SUM(L160:P160)</f>
        <v>0</v>
      </c>
      <c r="R160" s="354">
        <f>'ea detail'!Q160-'teg detail'!Q160</f>
        <v>0</v>
      </c>
      <c r="S160" s="354">
        <f>IF(I160=0,0,Q160/I160*100)</f>
        <v>0</v>
      </c>
    </row>
    <row r="161" spans="1:19" ht="12.75">
      <c r="A161" s="97"/>
      <c r="B161" s="75" t="s">
        <v>249</v>
      </c>
      <c r="C161" s="75"/>
      <c r="D161" s="325" t="str">
        <f>'ea detail'!D161</f>
        <v>TARVIKUD (DISKID, PATAREID  jne)</v>
      </c>
      <c r="E161" s="325">
        <f>'ea detail'!E161</f>
        <v>0</v>
      </c>
      <c r="F161" s="77">
        <f>'ea detail'!F161</f>
        <v>0</v>
      </c>
      <c r="G161" s="324">
        <f>'ea detail'!G161</f>
        <v>0</v>
      </c>
      <c r="H161" s="95">
        <f>'ea detail'!H161</f>
        <v>0</v>
      </c>
      <c r="I161" s="77">
        <f>F161*H161</f>
        <v>0</v>
      </c>
      <c r="J161" s="333"/>
      <c r="K161" s="110"/>
      <c r="L161" s="357">
        <f>'ea detail'!L161</f>
        <v>0</v>
      </c>
      <c r="M161" s="307"/>
      <c r="N161" s="307"/>
      <c r="O161" s="307"/>
      <c r="P161" s="307"/>
      <c r="Q161" s="233">
        <f>SUM(L161:P161)</f>
        <v>0</v>
      </c>
      <c r="R161" s="354">
        <f>'ea detail'!Q161-'teg detail'!Q161</f>
        <v>0</v>
      </c>
      <c r="S161" s="354">
        <f>IF(I161=0,0,Q161/I161*100)</f>
        <v>0</v>
      </c>
    </row>
    <row r="162" spans="1:19" ht="12.75">
      <c r="A162" s="97"/>
      <c r="B162" s="75"/>
      <c r="C162" s="75"/>
      <c r="D162" s="325">
        <f>'ea detail'!D162</f>
        <v>0</v>
      </c>
      <c r="E162" s="325">
        <f>'ea detail'!E162</f>
        <v>0</v>
      </c>
      <c r="F162" s="77">
        <f>'ea detail'!F162</f>
        <v>0</v>
      </c>
      <c r="G162" s="324">
        <f>'ea detail'!G162</f>
        <v>0</v>
      </c>
      <c r="H162" s="95">
        <f>'ea detail'!H162</f>
        <v>0</v>
      </c>
      <c r="I162" s="77">
        <f>F162*H162</f>
        <v>0</v>
      </c>
      <c r="J162" s="333"/>
      <c r="K162" s="110"/>
      <c r="L162" s="357">
        <f>'ea detail'!L162</f>
        <v>0</v>
      </c>
      <c r="M162" s="307"/>
      <c r="N162" s="307"/>
      <c r="O162" s="307"/>
      <c r="P162" s="307"/>
      <c r="Q162" s="233">
        <f>SUM(L162:P162)</f>
        <v>0</v>
      </c>
      <c r="R162" s="354">
        <f>'ea detail'!Q162-'teg detail'!Q162</f>
        <v>0</v>
      </c>
      <c r="S162" s="354">
        <f>IF(I162=0,0,Q162/I162*100)</f>
        <v>0</v>
      </c>
    </row>
    <row r="163" spans="1:19" ht="12.75">
      <c r="A163" s="97"/>
      <c r="B163" s="75" t="s">
        <v>50</v>
      </c>
      <c r="C163" s="75"/>
      <c r="D163" s="325" t="str">
        <f>'ea detail'!D163</f>
        <v>MUU MATERJAL</v>
      </c>
      <c r="E163" s="325">
        <f>'ea detail'!E163</f>
        <v>0</v>
      </c>
      <c r="F163" s="77">
        <f>'ea detail'!F163</f>
        <v>0</v>
      </c>
      <c r="G163" s="324">
        <f>'ea detail'!G163</f>
        <v>0</v>
      </c>
      <c r="H163" s="95">
        <f>'ea detail'!H163</f>
        <v>0</v>
      </c>
      <c r="I163" s="77">
        <f>F163*H163</f>
        <v>0</v>
      </c>
      <c r="J163" s="333"/>
      <c r="K163" s="110"/>
      <c r="L163" s="357">
        <f>'ea detail'!L163</f>
        <v>0</v>
      </c>
      <c r="M163" s="307"/>
      <c r="N163" s="307"/>
      <c r="O163" s="307"/>
      <c r="P163" s="307"/>
      <c r="Q163" s="233">
        <f>SUM(L163:P163)</f>
        <v>0</v>
      </c>
      <c r="R163" s="354">
        <f>'ea detail'!Q163-'teg detail'!Q163</f>
        <v>0</v>
      </c>
      <c r="S163" s="354">
        <f>IF(I163=0,0,Q163/I163*100)</f>
        <v>0</v>
      </c>
    </row>
    <row r="164" spans="1:19" ht="12.75">
      <c r="A164" s="97"/>
      <c r="B164" s="98"/>
      <c r="C164" s="98"/>
      <c r="D164" s="76"/>
      <c r="E164" s="76"/>
      <c r="F164" s="77"/>
      <c r="G164" s="85"/>
      <c r="H164" s="82"/>
      <c r="I164" s="77"/>
      <c r="J164" s="333"/>
      <c r="K164" s="110"/>
      <c r="L164" s="233"/>
      <c r="M164" s="119"/>
      <c r="N164" s="119"/>
      <c r="O164" s="119"/>
      <c r="P164" s="119"/>
      <c r="Q164" s="233"/>
      <c r="R164" s="353"/>
      <c r="S164" s="353"/>
    </row>
    <row r="165" spans="1:19" ht="12.75">
      <c r="A165" s="97"/>
      <c r="B165" s="92" t="s">
        <v>51</v>
      </c>
      <c r="C165" s="92"/>
      <c r="D165" s="93" t="s">
        <v>223</v>
      </c>
      <c r="E165" s="93"/>
      <c r="F165" s="77"/>
      <c r="G165" s="85"/>
      <c r="H165" s="82"/>
      <c r="I165" s="91">
        <f>SUM(I159:I164)</f>
        <v>0</v>
      </c>
      <c r="J165" s="333"/>
      <c r="K165" s="110"/>
      <c r="L165" s="91">
        <f>SUM(L159:L164)</f>
        <v>0</v>
      </c>
      <c r="M165" s="83">
        <f>SUM(M159:M164)</f>
        <v>0</v>
      </c>
      <c r="N165" s="83">
        <f>SUM(N159:N164)</f>
        <v>0</v>
      </c>
      <c r="O165" s="83">
        <f>SUM(O159:O164)</f>
        <v>0</v>
      </c>
      <c r="P165" s="83">
        <f>SUM(P159:P164)</f>
        <v>0</v>
      </c>
      <c r="Q165" s="355">
        <f>SUM(L165:P165)</f>
        <v>0</v>
      </c>
      <c r="R165" s="356">
        <f>'ea detail'!Q165-'teg detail'!Q165</f>
        <v>0</v>
      </c>
      <c r="S165" s="356">
        <f>IF(I165=0,0,Q165/I165*100)</f>
        <v>0</v>
      </c>
    </row>
    <row r="166" spans="1:19" ht="12.75">
      <c r="A166" s="97"/>
      <c r="B166" s="76"/>
      <c r="C166" s="76"/>
      <c r="D166" s="76"/>
      <c r="E166" s="76"/>
      <c r="F166" s="77"/>
      <c r="G166" s="85"/>
      <c r="H166" s="82"/>
      <c r="I166" s="77"/>
      <c r="J166" s="333"/>
      <c r="K166" s="110"/>
      <c r="L166" s="233"/>
      <c r="M166" s="119"/>
      <c r="N166" s="119"/>
      <c r="O166" s="119"/>
      <c r="P166" s="119"/>
      <c r="Q166" s="233"/>
      <c r="R166" s="353"/>
      <c r="S166" s="353"/>
    </row>
    <row r="167" spans="1:19" ht="12.75">
      <c r="A167" s="314">
        <f>'ea detail'!A167</f>
        <v>11</v>
      </c>
      <c r="B167" s="315" t="s">
        <v>4</v>
      </c>
      <c r="C167" s="315"/>
      <c r="D167" s="316" t="s">
        <v>191</v>
      </c>
      <c r="E167" s="330"/>
      <c r="F167" s="317" t="s">
        <v>152</v>
      </c>
      <c r="G167" s="318" t="s">
        <v>151</v>
      </c>
      <c r="H167" s="319" t="s">
        <v>153</v>
      </c>
      <c r="I167" s="320" t="s">
        <v>154</v>
      </c>
      <c r="J167" s="321" t="s">
        <v>20</v>
      </c>
      <c r="K167" s="110"/>
      <c r="L167" s="397" t="str">
        <f aca="true" t="shared" si="33" ref="L167:Q167">L7</f>
        <v>Arendus</v>
      </c>
      <c r="M167" s="397" t="str">
        <f t="shared" si="33"/>
        <v>daatum</v>
      </c>
      <c r="N167" s="397" t="str">
        <f t="shared" si="33"/>
        <v>daatum</v>
      </c>
      <c r="O167" s="397" t="str">
        <f t="shared" si="33"/>
        <v>daatum</v>
      </c>
      <c r="P167" s="397" t="str">
        <f t="shared" si="33"/>
        <v>daatum</v>
      </c>
      <c r="Q167" s="352" t="str">
        <f t="shared" si="33"/>
        <v>kokku €</v>
      </c>
      <c r="R167" s="352" t="s">
        <v>348</v>
      </c>
      <c r="S167" s="352" t="s">
        <v>10</v>
      </c>
    </row>
    <row r="168" spans="1:19" ht="12.75">
      <c r="A168" s="97"/>
      <c r="B168" s="76"/>
      <c r="C168" s="76"/>
      <c r="D168" s="76"/>
      <c r="E168" s="76"/>
      <c r="F168" s="77"/>
      <c r="G168" s="85"/>
      <c r="H168" s="82"/>
      <c r="I168" s="77"/>
      <c r="J168" s="333"/>
      <c r="K168" s="110"/>
      <c r="L168" s="233"/>
      <c r="M168" s="119"/>
      <c r="N168" s="119"/>
      <c r="O168" s="119"/>
      <c r="P168" s="119"/>
      <c r="Q168" s="233"/>
      <c r="R168" s="353"/>
      <c r="S168" s="353"/>
    </row>
    <row r="169" spans="1:19" ht="12.75">
      <c r="A169" s="97"/>
      <c r="B169" s="75" t="s">
        <v>52</v>
      </c>
      <c r="C169" s="75"/>
      <c r="D169" s="76" t="str">
        <f>'ea detail'!D169</f>
        <v>FILMIGA SEOTUD LABORITÖÖD</v>
      </c>
      <c r="E169" s="76"/>
      <c r="F169" s="77">
        <f>'ea detail'!F169</f>
        <v>0</v>
      </c>
      <c r="G169" s="324">
        <f>'ea detail'!G169</f>
        <v>0</v>
      </c>
      <c r="H169" s="95">
        <f>'ea detail'!H169</f>
        <v>0</v>
      </c>
      <c r="I169" s="77">
        <f>F169*H169</f>
        <v>0</v>
      </c>
      <c r="J169" s="333"/>
      <c r="K169" s="110"/>
      <c r="L169" s="357">
        <f>'ea detail'!L169</f>
        <v>0</v>
      </c>
      <c r="M169" s="307"/>
      <c r="N169" s="307"/>
      <c r="O169" s="307"/>
      <c r="P169" s="307"/>
      <c r="Q169" s="233">
        <f>SUM(L169:P169)</f>
        <v>0</v>
      </c>
      <c r="R169" s="354">
        <f>'ea detail'!Q169-'teg detail'!Q169</f>
        <v>0</v>
      </c>
      <c r="S169" s="354">
        <f>IF(I169=0,0,Q169/I169*100)</f>
        <v>0</v>
      </c>
    </row>
    <row r="170" spans="1:19" ht="12.75">
      <c r="A170" s="97"/>
      <c r="B170" s="76"/>
      <c r="C170" s="76"/>
      <c r="D170" s="76"/>
      <c r="E170" s="76"/>
      <c r="F170" s="77"/>
      <c r="G170" s="85"/>
      <c r="H170" s="82"/>
      <c r="I170" s="77"/>
      <c r="J170" s="333"/>
      <c r="K170" s="110"/>
      <c r="L170" s="233"/>
      <c r="M170" s="119"/>
      <c r="N170" s="119"/>
      <c r="O170" s="119"/>
      <c r="P170" s="119"/>
      <c r="Q170" s="233"/>
      <c r="R170" s="353"/>
      <c r="S170" s="353"/>
    </row>
    <row r="171" spans="1:19" ht="12.75">
      <c r="A171" s="97"/>
      <c r="B171" s="92" t="s">
        <v>54</v>
      </c>
      <c r="C171" s="92"/>
      <c r="D171" s="93" t="s">
        <v>225</v>
      </c>
      <c r="E171" s="93"/>
      <c r="F171" s="77"/>
      <c r="G171" s="85"/>
      <c r="H171" s="82"/>
      <c r="I171" s="91">
        <f>SUM(I169:I169)</f>
        <v>0</v>
      </c>
      <c r="J171" s="333"/>
      <c r="K171" s="110"/>
      <c r="L171" s="91">
        <f>SUM(L169:L169)</f>
        <v>0</v>
      </c>
      <c r="M171" s="91">
        <f>SUM(M169:M169)</f>
        <v>0</v>
      </c>
      <c r="N171" s="91">
        <f>SUM(N169:N169)</f>
        <v>0</v>
      </c>
      <c r="O171" s="91">
        <f>SUM(O169:O169)</f>
        <v>0</v>
      </c>
      <c r="P171" s="91">
        <f>SUM(P169:P169)</f>
        <v>0</v>
      </c>
      <c r="Q171" s="355">
        <f>SUM(L171:P171)</f>
        <v>0</v>
      </c>
      <c r="R171" s="356">
        <f>'ea detail'!Q171-'teg detail'!Q171</f>
        <v>0</v>
      </c>
      <c r="S171" s="356">
        <f>IF(I171=0,0,Q171/I171*100)</f>
        <v>0</v>
      </c>
    </row>
    <row r="172" spans="1:19" ht="12.75">
      <c r="A172" s="97"/>
      <c r="B172" s="76"/>
      <c r="C172" s="76"/>
      <c r="D172" s="329" t="s">
        <v>116</v>
      </c>
      <c r="E172" s="76"/>
      <c r="F172" s="77"/>
      <c r="G172" s="85"/>
      <c r="H172" s="82"/>
      <c r="I172" s="77"/>
      <c r="J172" s="333"/>
      <c r="K172" s="110"/>
      <c r="L172" s="233"/>
      <c r="M172" s="119"/>
      <c r="N172" s="119"/>
      <c r="O172" s="119"/>
      <c r="P172" s="119"/>
      <c r="Q172" s="233"/>
      <c r="R172" s="353"/>
      <c r="S172" s="353"/>
    </row>
    <row r="173" spans="1:19" ht="12.75">
      <c r="A173" s="314">
        <f>'ea detail'!A173</f>
        <v>12</v>
      </c>
      <c r="B173" s="315" t="s">
        <v>5</v>
      </c>
      <c r="C173" s="315"/>
      <c r="D173" s="316" t="s">
        <v>135</v>
      </c>
      <c r="E173" s="330"/>
      <c r="F173" s="317" t="s">
        <v>152</v>
      </c>
      <c r="G173" s="318" t="s">
        <v>151</v>
      </c>
      <c r="H173" s="319" t="s">
        <v>153</v>
      </c>
      <c r="I173" s="320" t="s">
        <v>154</v>
      </c>
      <c r="J173" s="321" t="s">
        <v>20</v>
      </c>
      <c r="K173" s="110"/>
      <c r="L173" s="397" t="str">
        <f aca="true" t="shared" si="34" ref="L173:Q173">L7</f>
        <v>Arendus</v>
      </c>
      <c r="M173" s="397" t="str">
        <f t="shared" si="34"/>
        <v>daatum</v>
      </c>
      <c r="N173" s="397" t="str">
        <f t="shared" si="34"/>
        <v>daatum</v>
      </c>
      <c r="O173" s="397" t="str">
        <f t="shared" si="34"/>
        <v>daatum</v>
      </c>
      <c r="P173" s="397" t="str">
        <f t="shared" si="34"/>
        <v>daatum</v>
      </c>
      <c r="Q173" s="352" t="str">
        <f t="shared" si="34"/>
        <v>kokku €</v>
      </c>
      <c r="R173" s="352" t="s">
        <v>348</v>
      </c>
      <c r="S173" s="352" t="s">
        <v>10</v>
      </c>
    </row>
    <row r="174" spans="1:19" ht="12.75">
      <c r="A174" s="97"/>
      <c r="B174" s="93"/>
      <c r="C174" s="93"/>
      <c r="D174" s="11"/>
      <c r="E174" s="100"/>
      <c r="F174" s="77"/>
      <c r="G174" s="85"/>
      <c r="H174" s="82"/>
      <c r="I174" s="77"/>
      <c r="J174" s="333"/>
      <c r="K174" s="110"/>
      <c r="L174" s="233"/>
      <c r="M174" s="119"/>
      <c r="N174" s="119"/>
      <c r="O174" s="119"/>
      <c r="P174" s="119"/>
      <c r="Q174" s="233"/>
      <c r="R174" s="353"/>
      <c r="S174" s="353"/>
    </row>
    <row r="175" spans="1:19" ht="12.75">
      <c r="A175" s="97"/>
      <c r="B175" s="99" t="s">
        <v>216</v>
      </c>
      <c r="C175" s="99"/>
      <c r="D175" s="325" t="str">
        <f>'ea detail'!D175</f>
        <v>MONTEERIJA</v>
      </c>
      <c r="E175" s="100"/>
      <c r="F175" s="77">
        <f>'ea detail'!F175</f>
        <v>0</v>
      </c>
      <c r="G175" s="324">
        <f>'ea detail'!G175</f>
        <v>0</v>
      </c>
      <c r="H175" s="95">
        <f>'ea detail'!H175</f>
        <v>0</v>
      </c>
      <c r="I175" s="77">
        <f>F175*H175</f>
        <v>0</v>
      </c>
      <c r="J175" s="333"/>
      <c r="K175" s="110"/>
      <c r="L175" s="357">
        <f>'ea detail'!L175</f>
        <v>0</v>
      </c>
      <c r="M175" s="307"/>
      <c r="N175" s="307"/>
      <c r="O175" s="307"/>
      <c r="P175" s="307"/>
      <c r="Q175" s="233">
        <f>SUM(L175:P175)</f>
        <v>0</v>
      </c>
      <c r="R175" s="354">
        <f>'ea detail'!Q175-'teg detail'!Q175</f>
        <v>0</v>
      </c>
      <c r="S175" s="354">
        <f>IF(I175=0,0,Q175/I175*100)</f>
        <v>0</v>
      </c>
    </row>
    <row r="176" spans="1:19" ht="12.75">
      <c r="A176" s="97"/>
      <c r="B176" s="99"/>
      <c r="C176" s="99"/>
      <c r="D176" s="325" t="str">
        <f>'ea detail'!D176</f>
        <v>HELIREŽISSÖÖR</v>
      </c>
      <c r="E176" s="100"/>
      <c r="F176" s="77">
        <f>'ea detail'!F176</f>
        <v>0</v>
      </c>
      <c r="G176" s="324">
        <f>'ea detail'!G176</f>
        <v>0</v>
      </c>
      <c r="H176" s="95">
        <f>'ea detail'!H176</f>
        <v>0</v>
      </c>
      <c r="I176" s="77">
        <f>F176*H176</f>
        <v>0</v>
      </c>
      <c r="J176" s="333"/>
      <c r="K176" s="110"/>
      <c r="L176" s="357">
        <f>'ea detail'!L176</f>
        <v>0</v>
      </c>
      <c r="M176" s="307"/>
      <c r="N176" s="307"/>
      <c r="O176" s="307"/>
      <c r="P176" s="307"/>
      <c r="Q176" s="233">
        <f>SUM(L176:P176)</f>
        <v>0</v>
      </c>
      <c r="R176" s="354">
        <f>'ea detail'!Q176-'teg detail'!Q176</f>
        <v>0</v>
      </c>
      <c r="S176" s="354">
        <f>IF(I176=0,0,Q176/I176*100)</f>
        <v>0</v>
      </c>
    </row>
    <row r="177" spans="1:19" ht="12.75">
      <c r="A177" s="97"/>
      <c r="B177" s="99"/>
      <c r="C177" s="99"/>
      <c r="D177" s="325" t="str">
        <f>'ea detail'!D177</f>
        <v>HELIREŽISSÖÖRI ASSISTENT</v>
      </c>
      <c r="E177" s="100"/>
      <c r="F177" s="77">
        <f>'ea detail'!F177</f>
        <v>0</v>
      </c>
      <c r="G177" s="324">
        <f>'ea detail'!G177</f>
        <v>0</v>
      </c>
      <c r="H177" s="95">
        <f>'ea detail'!H177</f>
        <v>0</v>
      </c>
      <c r="I177" s="77">
        <f>F177*H177</f>
        <v>0</v>
      </c>
      <c r="J177" s="333"/>
      <c r="K177" s="110"/>
      <c r="L177" s="357">
        <f>'ea detail'!L177</f>
        <v>0</v>
      </c>
      <c r="M177" s="307"/>
      <c r="N177" s="307"/>
      <c r="O177" s="307"/>
      <c r="P177" s="307"/>
      <c r="Q177" s="233">
        <f>SUM(L177:P177)</f>
        <v>0</v>
      </c>
      <c r="R177" s="354">
        <f>'ea detail'!Q177-'teg detail'!Q177</f>
        <v>0</v>
      </c>
      <c r="S177" s="354">
        <f>IF(I177=0,0,Q177/I177*100)</f>
        <v>0</v>
      </c>
    </row>
    <row r="178" spans="1:19" ht="12.75">
      <c r="A178" s="97"/>
      <c r="B178" s="99"/>
      <c r="C178" s="99"/>
      <c r="D178" s="325" t="str">
        <f>'ea detail'!D178</f>
        <v>MONTAAŽIRUUMI / -SEADMED RENT</v>
      </c>
      <c r="E178" s="100"/>
      <c r="F178" s="77">
        <f>'ea detail'!F178</f>
        <v>0</v>
      </c>
      <c r="G178" s="324">
        <f>'ea detail'!G178</f>
        <v>0</v>
      </c>
      <c r="H178" s="95">
        <f>'ea detail'!H178</f>
        <v>0</v>
      </c>
      <c r="I178" s="77">
        <f>F178*H178</f>
        <v>0</v>
      </c>
      <c r="J178" s="333"/>
      <c r="K178" s="110"/>
      <c r="L178" s="357">
        <f>'ea detail'!L178</f>
        <v>0</v>
      </c>
      <c r="M178" s="307"/>
      <c r="N178" s="307"/>
      <c r="O178" s="307"/>
      <c r="P178" s="307"/>
      <c r="Q178" s="233">
        <f>SUM(L178:P178)</f>
        <v>0</v>
      </c>
      <c r="R178" s="354">
        <f>'ea detail'!Q178-'teg detail'!Q178</f>
        <v>0</v>
      </c>
      <c r="S178" s="354">
        <f>IF(I178=0,0,Q178/I178*100)</f>
        <v>0</v>
      </c>
    </row>
    <row r="179" spans="1:19" ht="12.75">
      <c r="A179" s="97"/>
      <c r="B179" s="99" t="s">
        <v>250</v>
      </c>
      <c r="C179" s="99"/>
      <c r="D179" s="325" t="str">
        <f>'ea detail'!D179</f>
        <v>OFF-LINE MONTAAŽ</v>
      </c>
      <c r="E179" s="100"/>
      <c r="F179" s="77">
        <f>'ea detail'!F179</f>
        <v>0</v>
      </c>
      <c r="G179" s="324">
        <f>'ea detail'!G179</f>
        <v>0</v>
      </c>
      <c r="H179" s="95">
        <f>'ea detail'!H179</f>
        <v>0</v>
      </c>
      <c r="I179" s="77">
        <f aca="true" t="shared" si="35" ref="I179:I190">F179*H179</f>
        <v>0</v>
      </c>
      <c r="J179" s="333"/>
      <c r="K179" s="110"/>
      <c r="L179" s="357">
        <f>'ea detail'!L179</f>
        <v>0</v>
      </c>
      <c r="M179" s="307"/>
      <c r="N179" s="307"/>
      <c r="O179" s="307"/>
      <c r="P179" s="307"/>
      <c r="Q179" s="233">
        <f aca="true" t="shared" si="36" ref="Q179:Q190">SUM(L179:P179)</f>
        <v>0</v>
      </c>
      <c r="R179" s="354">
        <f>'ea detail'!Q179-'teg detail'!Q179</f>
        <v>0</v>
      </c>
      <c r="S179" s="354">
        <f aca="true" t="shared" si="37" ref="S179:S190">IF(I179=0,0,Q179/I179*100)</f>
        <v>0</v>
      </c>
    </row>
    <row r="180" spans="1:19" ht="12.75">
      <c r="A180" s="97"/>
      <c r="B180" s="99" t="s">
        <v>217</v>
      </c>
      <c r="C180" s="99"/>
      <c r="D180" s="325" t="str">
        <f>'ea detail'!D180</f>
        <v>ON-LINE MONTAAŽ</v>
      </c>
      <c r="E180" s="100"/>
      <c r="F180" s="77">
        <f>'ea detail'!F180</f>
        <v>0</v>
      </c>
      <c r="G180" s="324">
        <f>'ea detail'!G180</f>
        <v>0</v>
      </c>
      <c r="H180" s="95">
        <f>'ea detail'!H180</f>
        <v>0</v>
      </c>
      <c r="I180" s="77">
        <f t="shared" si="35"/>
        <v>0</v>
      </c>
      <c r="J180" s="333"/>
      <c r="K180" s="110"/>
      <c r="L180" s="357">
        <f>'ea detail'!L180</f>
        <v>0</v>
      </c>
      <c r="M180" s="307"/>
      <c r="N180" s="307"/>
      <c r="O180" s="307"/>
      <c r="P180" s="307"/>
      <c r="Q180" s="233">
        <f t="shared" si="36"/>
        <v>0</v>
      </c>
      <c r="R180" s="354">
        <f>'ea detail'!Q180-'teg detail'!Q180</f>
        <v>0</v>
      </c>
      <c r="S180" s="354">
        <f t="shared" si="37"/>
        <v>0</v>
      </c>
    </row>
    <row r="181" spans="1:19" ht="12.75">
      <c r="A181" s="97"/>
      <c r="B181" s="99" t="s">
        <v>55</v>
      </c>
      <c r="C181" s="99"/>
      <c r="D181" s="325" t="str">
        <f>'ea detail'!D181</f>
        <v>VÄRVIMÄÄRAMINE</v>
      </c>
      <c r="E181" s="100"/>
      <c r="F181" s="77">
        <f>'ea detail'!F181</f>
        <v>0</v>
      </c>
      <c r="G181" s="324">
        <f>'ea detail'!G181</f>
        <v>0</v>
      </c>
      <c r="H181" s="95">
        <f>'ea detail'!H181</f>
        <v>0</v>
      </c>
      <c r="I181" s="77">
        <f t="shared" si="35"/>
        <v>0</v>
      </c>
      <c r="J181" s="333"/>
      <c r="K181" s="110"/>
      <c r="L181" s="357">
        <f>'ea detail'!L181</f>
        <v>0</v>
      </c>
      <c r="M181" s="307"/>
      <c r="N181" s="307"/>
      <c r="O181" s="307"/>
      <c r="P181" s="307"/>
      <c r="Q181" s="233">
        <f t="shared" si="36"/>
        <v>0</v>
      </c>
      <c r="R181" s="354">
        <f>'ea detail'!Q181-'teg detail'!Q181</f>
        <v>0</v>
      </c>
      <c r="S181" s="354">
        <f t="shared" si="37"/>
        <v>0</v>
      </c>
    </row>
    <row r="182" spans="1:19" ht="12.75">
      <c r="A182" s="97"/>
      <c r="B182" s="99" t="s">
        <v>56</v>
      </c>
      <c r="C182" s="99"/>
      <c r="D182" s="325" t="str">
        <f>'ea detail'!D182</f>
        <v>ERIEFEKTID</v>
      </c>
      <c r="E182" s="100"/>
      <c r="F182" s="77">
        <f>'ea detail'!F182</f>
        <v>0</v>
      </c>
      <c r="G182" s="324">
        <f>'ea detail'!G182</f>
        <v>0</v>
      </c>
      <c r="H182" s="95">
        <f>'ea detail'!H182</f>
        <v>0</v>
      </c>
      <c r="I182" s="77">
        <f t="shared" si="35"/>
        <v>0</v>
      </c>
      <c r="J182" s="333"/>
      <c r="K182" s="110"/>
      <c r="L182" s="357">
        <f>'ea detail'!L182</f>
        <v>0</v>
      </c>
      <c r="M182" s="307"/>
      <c r="N182" s="307"/>
      <c r="O182" s="307"/>
      <c r="P182" s="307"/>
      <c r="Q182" s="233">
        <f t="shared" si="36"/>
        <v>0</v>
      </c>
      <c r="R182" s="354">
        <f>'ea detail'!Q182-'teg detail'!Q182</f>
        <v>0</v>
      </c>
      <c r="S182" s="354">
        <f t="shared" si="37"/>
        <v>0</v>
      </c>
    </row>
    <row r="183" spans="1:19" ht="12.75">
      <c r="A183" s="97"/>
      <c r="B183" s="99" t="s">
        <v>219</v>
      </c>
      <c r="C183" s="99"/>
      <c r="D183" s="325" t="str">
        <f>'ea detail'!D183</f>
        <v>HELIMONTAAŽ</v>
      </c>
      <c r="E183" s="100"/>
      <c r="F183" s="77">
        <f>'ea detail'!F183</f>
        <v>0</v>
      </c>
      <c r="G183" s="324">
        <f>'ea detail'!G183</f>
        <v>0</v>
      </c>
      <c r="H183" s="95">
        <f>'ea detail'!H183</f>
        <v>0</v>
      </c>
      <c r="I183" s="77">
        <f t="shared" si="35"/>
        <v>0</v>
      </c>
      <c r="J183" s="333"/>
      <c r="K183" s="110"/>
      <c r="L183" s="357">
        <f>'ea detail'!L183</f>
        <v>0</v>
      </c>
      <c r="M183" s="307"/>
      <c r="N183" s="307"/>
      <c r="O183" s="307"/>
      <c r="P183" s="307"/>
      <c r="Q183" s="233">
        <f t="shared" si="36"/>
        <v>0</v>
      </c>
      <c r="R183" s="354">
        <f>'ea detail'!Q183-'teg detail'!Q183</f>
        <v>0</v>
      </c>
      <c r="S183" s="354">
        <f t="shared" si="37"/>
        <v>0</v>
      </c>
    </row>
    <row r="184" spans="1:19" ht="12.75" hidden="1">
      <c r="A184" s="97"/>
      <c r="B184" s="99"/>
      <c r="C184" s="99"/>
      <c r="D184" s="325" t="str">
        <f>'ea detail'!D184</f>
        <v>DUBLEERIMINE / DIKTOR</v>
      </c>
      <c r="E184" s="100"/>
      <c r="F184" s="77">
        <f>'ea detail'!F184</f>
        <v>0</v>
      </c>
      <c r="G184" s="324">
        <f>'ea detail'!G184</f>
        <v>0</v>
      </c>
      <c r="H184" s="95">
        <f>'ea detail'!H184</f>
        <v>0</v>
      </c>
      <c r="I184" s="77">
        <f t="shared" si="35"/>
        <v>0</v>
      </c>
      <c r="J184" s="333"/>
      <c r="K184" s="110"/>
      <c r="L184" s="357">
        <f>'ea detail'!L184</f>
        <v>0</v>
      </c>
      <c r="M184" s="307"/>
      <c r="N184" s="307"/>
      <c r="O184" s="307"/>
      <c r="P184" s="307"/>
      <c r="Q184" s="233">
        <f t="shared" si="36"/>
        <v>0</v>
      </c>
      <c r="R184" s="354">
        <f>'ea detail'!Q184-'teg detail'!Q184</f>
        <v>0</v>
      </c>
      <c r="S184" s="354">
        <f t="shared" si="37"/>
        <v>0</v>
      </c>
    </row>
    <row r="185" spans="1:19" ht="12.75" hidden="1">
      <c r="A185" s="97"/>
      <c r="B185" s="11"/>
      <c r="C185" s="11"/>
      <c r="D185" s="325" t="str">
        <f>'ea detail'!D185</f>
        <v>KOKKUSALVESTUS</v>
      </c>
      <c r="E185" s="100"/>
      <c r="F185" s="77">
        <f>'ea detail'!F185</f>
        <v>0</v>
      </c>
      <c r="G185" s="324">
        <f>'ea detail'!G185</f>
        <v>0</v>
      </c>
      <c r="H185" s="95">
        <f>'ea detail'!H185</f>
        <v>0</v>
      </c>
      <c r="I185" s="77">
        <f t="shared" si="35"/>
        <v>0</v>
      </c>
      <c r="J185" s="333"/>
      <c r="K185" s="110"/>
      <c r="L185" s="357">
        <f>'ea detail'!L185</f>
        <v>0</v>
      </c>
      <c r="M185" s="307"/>
      <c r="N185" s="307"/>
      <c r="O185" s="307"/>
      <c r="P185" s="307"/>
      <c r="Q185" s="233">
        <f t="shared" si="36"/>
        <v>0</v>
      </c>
      <c r="R185" s="354">
        <f>'ea detail'!Q185-'teg detail'!Q185</f>
        <v>0</v>
      </c>
      <c r="S185" s="354">
        <f t="shared" si="37"/>
        <v>0</v>
      </c>
    </row>
    <row r="186" spans="1:19" ht="12.75">
      <c r="A186" s="97"/>
      <c r="B186" s="99" t="s">
        <v>58</v>
      </c>
      <c r="C186" s="100" t="s">
        <v>59</v>
      </c>
      <c r="D186" s="325" t="str">
        <f>'ea detail'!D186</f>
        <v>DOLBY LITSENTS</v>
      </c>
      <c r="E186" s="100"/>
      <c r="F186" s="77">
        <f>'ea detail'!F186</f>
        <v>0</v>
      </c>
      <c r="G186" s="324">
        <f>'ea detail'!G186</f>
        <v>0</v>
      </c>
      <c r="H186" s="95">
        <f>'ea detail'!H186</f>
        <v>0</v>
      </c>
      <c r="I186" s="77">
        <f t="shared" si="35"/>
        <v>0</v>
      </c>
      <c r="J186" s="333"/>
      <c r="K186" s="110"/>
      <c r="L186" s="357">
        <f>'ea detail'!L186</f>
        <v>0</v>
      </c>
      <c r="M186" s="307"/>
      <c r="N186" s="307"/>
      <c r="O186" s="307"/>
      <c r="P186" s="307"/>
      <c r="Q186" s="233">
        <f t="shared" si="36"/>
        <v>0</v>
      </c>
      <c r="R186" s="354">
        <f>'ea detail'!Q186-'teg detail'!Q186</f>
        <v>0</v>
      </c>
      <c r="S186" s="354">
        <f t="shared" si="37"/>
        <v>0</v>
      </c>
    </row>
    <row r="187" spans="1:19" ht="12.75">
      <c r="A187" s="97"/>
      <c r="B187" s="99" t="s">
        <v>62</v>
      </c>
      <c r="C187" s="100" t="s">
        <v>63</v>
      </c>
      <c r="D187" s="325">
        <f>'ea detail'!D187</f>
        <v>0</v>
      </c>
      <c r="E187" s="100"/>
      <c r="F187" s="77">
        <f>'ea detail'!F187</f>
        <v>0</v>
      </c>
      <c r="G187" s="324">
        <f>'ea detail'!G187</f>
        <v>0</v>
      </c>
      <c r="H187" s="95">
        <f>'ea detail'!H187</f>
        <v>0</v>
      </c>
      <c r="I187" s="77">
        <f t="shared" si="35"/>
        <v>0</v>
      </c>
      <c r="J187" s="333"/>
      <c r="K187" s="110"/>
      <c r="L187" s="357">
        <f>'ea detail'!L187</f>
        <v>0</v>
      </c>
      <c r="M187" s="307"/>
      <c r="N187" s="307"/>
      <c r="O187" s="307"/>
      <c r="P187" s="307"/>
      <c r="Q187" s="233">
        <f t="shared" si="36"/>
        <v>0</v>
      </c>
      <c r="R187" s="354">
        <f>'ea detail'!Q187-'teg detail'!Q187</f>
        <v>0</v>
      </c>
      <c r="S187" s="354">
        <f t="shared" si="37"/>
        <v>0</v>
      </c>
    </row>
    <row r="188" spans="1:19" ht="12.75">
      <c r="A188" s="97"/>
      <c r="B188" s="99" t="s">
        <v>53</v>
      </c>
      <c r="C188" s="100" t="s">
        <v>64</v>
      </c>
      <c r="D188" s="325" t="str">
        <f>'ea detail'!D188</f>
        <v>DCP MASTER</v>
      </c>
      <c r="E188" s="100"/>
      <c r="F188" s="77">
        <f>'ea detail'!F188</f>
        <v>0</v>
      </c>
      <c r="G188" s="324">
        <f>'ea detail'!G188</f>
        <v>0</v>
      </c>
      <c r="H188" s="95">
        <f>'ea detail'!H188</f>
        <v>0</v>
      </c>
      <c r="I188" s="77">
        <f t="shared" si="35"/>
        <v>0</v>
      </c>
      <c r="J188" s="333"/>
      <c r="K188" s="110"/>
      <c r="L188" s="357">
        <f>'ea detail'!L188</f>
        <v>0</v>
      </c>
      <c r="M188" s="307"/>
      <c r="N188" s="307"/>
      <c r="O188" s="307"/>
      <c r="P188" s="307"/>
      <c r="Q188" s="233">
        <f t="shared" si="36"/>
        <v>0</v>
      </c>
      <c r="R188" s="354">
        <f>'ea detail'!Q188-'teg detail'!Q188</f>
        <v>0</v>
      </c>
      <c r="S188" s="354">
        <f t="shared" si="37"/>
        <v>0</v>
      </c>
    </row>
    <row r="189" spans="1:19" ht="12.75">
      <c r="A189" s="97"/>
      <c r="B189" s="100"/>
      <c r="C189" s="100" t="s">
        <v>65</v>
      </c>
      <c r="D189" s="325" t="str">
        <f>'ea detail'!D189</f>
        <v>LÄBIVAATUSSAAL</v>
      </c>
      <c r="E189" s="100"/>
      <c r="F189" s="77">
        <f>'ea detail'!F189</f>
        <v>0</v>
      </c>
      <c r="G189" s="324">
        <f>'ea detail'!G189</f>
        <v>0</v>
      </c>
      <c r="H189" s="95">
        <f>'ea detail'!H189</f>
        <v>0</v>
      </c>
      <c r="I189" s="77">
        <f t="shared" si="35"/>
        <v>0</v>
      </c>
      <c r="J189" s="333"/>
      <c r="K189" s="110"/>
      <c r="L189" s="357">
        <f>'ea detail'!L189</f>
        <v>0</v>
      </c>
      <c r="M189" s="307"/>
      <c r="N189" s="307"/>
      <c r="O189" s="307"/>
      <c r="P189" s="307"/>
      <c r="Q189" s="233">
        <f t="shared" si="36"/>
        <v>0</v>
      </c>
      <c r="R189" s="354">
        <f>'ea detail'!Q189-'teg detail'!Q189</f>
        <v>0</v>
      </c>
      <c r="S189" s="354">
        <f t="shared" si="37"/>
        <v>0</v>
      </c>
    </row>
    <row r="190" spans="1:19" ht="12.75">
      <c r="A190" s="97"/>
      <c r="B190" s="99" t="s">
        <v>66</v>
      </c>
      <c r="C190" s="100" t="s">
        <v>67</v>
      </c>
      <c r="D190" s="325" t="str">
        <f>'ea detail'!D190</f>
        <v>MUUD KULUD</v>
      </c>
      <c r="E190" s="100"/>
      <c r="F190" s="77">
        <f>'ea detail'!F190</f>
        <v>0</v>
      </c>
      <c r="G190" s="324">
        <f>'ea detail'!G190</f>
        <v>0</v>
      </c>
      <c r="H190" s="95">
        <f>'ea detail'!H190</f>
        <v>0</v>
      </c>
      <c r="I190" s="77">
        <f t="shared" si="35"/>
        <v>0</v>
      </c>
      <c r="J190" s="333"/>
      <c r="K190" s="110"/>
      <c r="L190" s="357">
        <f>'ea detail'!L190</f>
        <v>0</v>
      </c>
      <c r="M190" s="307"/>
      <c r="N190" s="307"/>
      <c r="O190" s="307"/>
      <c r="P190" s="307"/>
      <c r="Q190" s="233">
        <f t="shared" si="36"/>
        <v>0</v>
      </c>
      <c r="R190" s="354">
        <f>'ea detail'!Q190-'teg detail'!Q190</f>
        <v>0</v>
      </c>
      <c r="S190" s="354">
        <f t="shared" si="37"/>
        <v>0</v>
      </c>
    </row>
    <row r="191" spans="1:19" ht="12.75">
      <c r="A191" s="97"/>
      <c r="B191" s="100"/>
      <c r="C191" s="100"/>
      <c r="D191" s="100"/>
      <c r="E191" s="100"/>
      <c r="F191" s="77"/>
      <c r="G191" s="85"/>
      <c r="H191" s="82"/>
      <c r="I191" s="77"/>
      <c r="J191" s="333"/>
      <c r="K191" s="110"/>
      <c r="L191" s="233"/>
      <c r="M191" s="119"/>
      <c r="N191" s="119"/>
      <c r="O191" s="119"/>
      <c r="P191" s="119"/>
      <c r="Q191" s="233"/>
      <c r="R191" s="353"/>
      <c r="S191" s="353"/>
    </row>
    <row r="192" spans="1:19" ht="12.75">
      <c r="A192" s="97"/>
      <c r="B192" s="92" t="s">
        <v>68</v>
      </c>
      <c r="C192" s="92"/>
      <c r="D192" s="93" t="s">
        <v>156</v>
      </c>
      <c r="E192" s="93"/>
      <c r="F192" s="77"/>
      <c r="G192" s="85"/>
      <c r="H192" s="82"/>
      <c r="I192" s="91">
        <f>SUM(I174:I190)</f>
        <v>0</v>
      </c>
      <c r="J192" s="333"/>
      <c r="K192" s="110"/>
      <c r="L192" s="91">
        <f>SUM(L175:L190)</f>
        <v>0</v>
      </c>
      <c r="M192" s="83">
        <f>SUM(M175:M190)</f>
        <v>0</v>
      </c>
      <c r="N192" s="83">
        <f>SUM(N175:N190)</f>
        <v>0</v>
      </c>
      <c r="O192" s="83">
        <f>SUM(O175:O190)</f>
        <v>0</v>
      </c>
      <c r="P192" s="83">
        <f>SUM(P175:P190)</f>
        <v>0</v>
      </c>
      <c r="Q192" s="355">
        <f>SUM(L192:P192)</f>
        <v>0</v>
      </c>
      <c r="R192" s="356">
        <f>'ea detail'!Q192-'teg detail'!Q192</f>
        <v>0</v>
      </c>
      <c r="S192" s="356">
        <f>IF(I192=0,0,Q192/I192*100)</f>
        <v>0</v>
      </c>
    </row>
    <row r="193" spans="1:19" s="90" customFormat="1" ht="12.75">
      <c r="A193" s="331"/>
      <c r="B193" s="30"/>
      <c r="C193" s="30"/>
      <c r="D193" s="329" t="s">
        <v>116</v>
      </c>
      <c r="E193" s="101"/>
      <c r="F193" s="88"/>
      <c r="G193" s="89"/>
      <c r="H193" s="102"/>
      <c r="I193" s="88"/>
      <c r="J193" s="337"/>
      <c r="K193" s="113"/>
      <c r="L193" s="357"/>
      <c r="M193" s="234"/>
      <c r="N193" s="234"/>
      <c r="O193" s="234"/>
      <c r="P193" s="234"/>
      <c r="Q193" s="357"/>
      <c r="R193" s="358"/>
      <c r="S193" s="358"/>
    </row>
    <row r="194" spans="1:19" ht="12.75">
      <c r="A194" s="314">
        <f>'ea detail'!A194</f>
        <v>13</v>
      </c>
      <c r="B194" s="315" t="s">
        <v>6</v>
      </c>
      <c r="C194" s="315"/>
      <c r="D194" s="316" t="s">
        <v>139</v>
      </c>
      <c r="E194" s="330"/>
      <c r="F194" s="317" t="s">
        <v>152</v>
      </c>
      <c r="G194" s="318" t="s">
        <v>151</v>
      </c>
      <c r="H194" s="319" t="s">
        <v>153</v>
      </c>
      <c r="I194" s="320" t="s">
        <v>154</v>
      </c>
      <c r="J194" s="321" t="s">
        <v>20</v>
      </c>
      <c r="K194" s="110"/>
      <c r="L194" s="397" t="str">
        <f aca="true" t="shared" si="38" ref="L194:Q194">L7</f>
        <v>Arendus</v>
      </c>
      <c r="M194" s="397" t="str">
        <f t="shared" si="38"/>
        <v>daatum</v>
      </c>
      <c r="N194" s="397" t="str">
        <f t="shared" si="38"/>
        <v>daatum</v>
      </c>
      <c r="O194" s="397" t="str">
        <f t="shared" si="38"/>
        <v>daatum</v>
      </c>
      <c r="P194" s="397" t="str">
        <f t="shared" si="38"/>
        <v>daatum</v>
      </c>
      <c r="Q194" s="352" t="str">
        <f t="shared" si="38"/>
        <v>kokku €</v>
      </c>
      <c r="R194" s="352" t="s">
        <v>348</v>
      </c>
      <c r="S194" s="352" t="s">
        <v>10</v>
      </c>
    </row>
    <row r="195" spans="1:19" ht="12.75">
      <c r="A195" s="97"/>
      <c r="B195" s="76"/>
      <c r="C195" s="76"/>
      <c r="D195" s="76"/>
      <c r="E195" s="76"/>
      <c r="F195" s="77"/>
      <c r="G195" s="85"/>
      <c r="H195" s="82"/>
      <c r="I195" s="77"/>
      <c r="J195" s="333"/>
      <c r="K195" s="110"/>
      <c r="L195" s="233"/>
      <c r="M195" s="119"/>
      <c r="N195" s="119"/>
      <c r="O195" s="119"/>
      <c r="P195" s="119"/>
      <c r="Q195" s="233"/>
      <c r="R195" s="353"/>
      <c r="S195" s="353"/>
    </row>
    <row r="196" spans="1:19" ht="12.75">
      <c r="A196" s="97"/>
      <c r="B196" s="75" t="s">
        <v>69</v>
      </c>
      <c r="C196" s="76" t="s">
        <v>70</v>
      </c>
      <c r="D196" s="76" t="str">
        <f>'ea detail'!D196</f>
        <v>ORIGINAALMUUSIKA HELILOOJA (töö)</v>
      </c>
      <c r="E196" s="76"/>
      <c r="F196" s="77">
        <f>'ea detail'!F196</f>
        <v>0</v>
      </c>
      <c r="G196" s="324">
        <f>'ea detail'!G196</f>
        <v>0</v>
      </c>
      <c r="H196" s="95">
        <f>'ea detail'!H196</f>
        <v>0</v>
      </c>
      <c r="I196" s="77">
        <f>F196*H196</f>
        <v>0</v>
      </c>
      <c r="J196" s="323" t="str">
        <f>'ea detail'!J196</f>
        <v>x</v>
      </c>
      <c r="K196" s="110"/>
      <c r="L196" s="357">
        <f>'ea detail'!L196</f>
        <v>0</v>
      </c>
      <c r="M196" s="307"/>
      <c r="N196" s="307"/>
      <c r="O196" s="307"/>
      <c r="P196" s="307"/>
      <c r="Q196" s="233">
        <f>SUM(L196:P196)</f>
        <v>0</v>
      </c>
      <c r="R196" s="354">
        <f>'ea detail'!Q196-'teg detail'!Q196</f>
        <v>0</v>
      </c>
      <c r="S196" s="354">
        <f>IF(I196=0,0,Q196/I196*100)</f>
        <v>0</v>
      </c>
    </row>
    <row r="197" spans="1:19" ht="12.75">
      <c r="A197" s="97"/>
      <c r="B197" s="75" t="s">
        <v>251</v>
      </c>
      <c r="C197" s="76"/>
      <c r="D197" s="76" t="str">
        <f>'ea detail'!D197</f>
        <v>ORIGINAALMUUSIKA HELILOOJA (õigused)</v>
      </c>
      <c r="E197" s="76"/>
      <c r="F197" s="77">
        <f>'ea detail'!F197</f>
        <v>0</v>
      </c>
      <c r="G197" s="324">
        <f>'ea detail'!G197</f>
        <v>0</v>
      </c>
      <c r="H197" s="95">
        <f>'ea detail'!H197</f>
        <v>0</v>
      </c>
      <c r="I197" s="77">
        <f aca="true" t="shared" si="39" ref="I197:I206">F197*H197</f>
        <v>0</v>
      </c>
      <c r="J197" s="323">
        <f>'ea detail'!J197</f>
        <v>0</v>
      </c>
      <c r="K197" s="110"/>
      <c r="L197" s="357">
        <f>'ea detail'!L197</f>
        <v>0</v>
      </c>
      <c r="M197" s="307"/>
      <c r="N197" s="307"/>
      <c r="O197" s="307"/>
      <c r="P197" s="307"/>
      <c r="Q197" s="233">
        <f aca="true" t="shared" si="40" ref="Q197:Q206">SUM(L197:P197)</f>
        <v>0</v>
      </c>
      <c r="R197" s="354">
        <f>'ea detail'!Q197-'teg detail'!Q197</f>
        <v>0</v>
      </c>
      <c r="S197" s="354">
        <f aca="true" t="shared" si="41" ref="S197:S206">IF(I197=0,0,Q197/I197*100)</f>
        <v>0</v>
      </c>
    </row>
    <row r="198" spans="1:19" ht="12.75">
      <c r="A198" s="97"/>
      <c r="B198" s="75" t="s">
        <v>71</v>
      </c>
      <c r="C198" s="76"/>
      <c r="D198" s="76" t="str">
        <f>'ea detail'!D198</f>
        <v>ESITAJAD</v>
      </c>
      <c r="E198" s="76"/>
      <c r="F198" s="77">
        <f>'ea detail'!F198</f>
        <v>0</v>
      </c>
      <c r="G198" s="324">
        <f>'ea detail'!G198</f>
        <v>0</v>
      </c>
      <c r="H198" s="95">
        <f>'ea detail'!H198</f>
        <v>0</v>
      </c>
      <c r="I198" s="77">
        <f t="shared" si="39"/>
        <v>0</v>
      </c>
      <c r="J198" s="323">
        <f>'ea detail'!J198</f>
        <v>0</v>
      </c>
      <c r="K198" s="110"/>
      <c r="L198" s="357">
        <f>'ea detail'!L198</f>
        <v>0</v>
      </c>
      <c r="M198" s="307"/>
      <c r="N198" s="307"/>
      <c r="O198" s="307"/>
      <c r="P198" s="307"/>
      <c r="Q198" s="233">
        <f t="shared" si="40"/>
        <v>0</v>
      </c>
      <c r="R198" s="354">
        <f>'ea detail'!Q198-'teg detail'!Q198</f>
        <v>0</v>
      </c>
      <c r="S198" s="354">
        <f t="shared" si="41"/>
        <v>0</v>
      </c>
    </row>
    <row r="199" spans="1:19" ht="12.75">
      <c r="A199" s="97"/>
      <c r="B199" s="75" t="s">
        <v>13</v>
      </c>
      <c r="C199" s="76"/>
      <c r="D199" s="76" t="str">
        <f>'ea detail'!D199</f>
        <v>INSTRUMENTIDE RENT</v>
      </c>
      <c r="E199" s="76"/>
      <c r="F199" s="77">
        <f>'ea detail'!F199</f>
        <v>0</v>
      </c>
      <c r="G199" s="324">
        <f>'ea detail'!G199</f>
        <v>0</v>
      </c>
      <c r="H199" s="95">
        <f>'ea detail'!H199</f>
        <v>0</v>
      </c>
      <c r="I199" s="77">
        <f t="shared" si="39"/>
        <v>0</v>
      </c>
      <c r="J199" s="323">
        <f>'ea detail'!J199</f>
        <v>0</v>
      </c>
      <c r="K199" s="110"/>
      <c r="L199" s="357">
        <f>'ea detail'!L199</f>
        <v>0</v>
      </c>
      <c r="M199" s="307"/>
      <c r="N199" s="307"/>
      <c r="O199" s="307"/>
      <c r="P199" s="307"/>
      <c r="Q199" s="233">
        <f t="shared" si="40"/>
        <v>0</v>
      </c>
      <c r="R199" s="354">
        <f>'ea detail'!Q199-'teg detail'!Q199</f>
        <v>0</v>
      </c>
      <c r="S199" s="354">
        <f t="shared" si="41"/>
        <v>0</v>
      </c>
    </row>
    <row r="200" spans="1:19" ht="12.75">
      <c r="A200" s="97"/>
      <c r="B200" s="75"/>
      <c r="C200" s="76"/>
      <c r="D200" s="76" t="str">
        <f>'ea detail'!D200</f>
        <v>PROOVIRUUM</v>
      </c>
      <c r="E200" s="76"/>
      <c r="F200" s="77">
        <f>'ea detail'!F200</f>
        <v>0</v>
      </c>
      <c r="G200" s="324">
        <f>'ea detail'!G200</f>
        <v>0</v>
      </c>
      <c r="H200" s="95">
        <f>'ea detail'!H200</f>
        <v>0</v>
      </c>
      <c r="I200" s="77">
        <f t="shared" si="39"/>
        <v>0</v>
      </c>
      <c r="J200" s="323">
        <f>'ea detail'!J200</f>
        <v>0</v>
      </c>
      <c r="K200" s="110"/>
      <c r="L200" s="357">
        <f>'ea detail'!L200</f>
        <v>0</v>
      </c>
      <c r="M200" s="307"/>
      <c r="N200" s="307"/>
      <c r="O200" s="307"/>
      <c r="P200" s="307"/>
      <c r="Q200" s="233">
        <f t="shared" si="40"/>
        <v>0</v>
      </c>
      <c r="R200" s="354">
        <f>'ea detail'!Q200-'teg detail'!Q200</f>
        <v>0</v>
      </c>
      <c r="S200" s="354">
        <f t="shared" si="41"/>
        <v>0</v>
      </c>
    </row>
    <row r="201" spans="1:19" ht="12.75">
      <c r="A201" s="97"/>
      <c r="B201" s="75"/>
      <c r="C201" s="76"/>
      <c r="D201" s="76" t="str">
        <f>'ea detail'!D201</f>
        <v>SALVESTUS</v>
      </c>
      <c r="E201" s="76"/>
      <c r="F201" s="77">
        <f>'ea detail'!F201</f>
        <v>0</v>
      </c>
      <c r="G201" s="324">
        <f>'ea detail'!G201</f>
        <v>0</v>
      </c>
      <c r="H201" s="95">
        <f>'ea detail'!H201</f>
        <v>0</v>
      </c>
      <c r="I201" s="77">
        <f t="shared" si="39"/>
        <v>0</v>
      </c>
      <c r="J201" s="323">
        <f>'ea detail'!J201</f>
        <v>0</v>
      </c>
      <c r="K201" s="110"/>
      <c r="L201" s="357">
        <f>'ea detail'!L201</f>
        <v>0</v>
      </c>
      <c r="M201" s="307"/>
      <c r="N201" s="307"/>
      <c r="O201" s="307"/>
      <c r="P201" s="307"/>
      <c r="Q201" s="233">
        <f t="shared" si="40"/>
        <v>0</v>
      </c>
      <c r="R201" s="354">
        <f>'ea detail'!Q201-'teg detail'!Q201</f>
        <v>0</v>
      </c>
      <c r="S201" s="354">
        <f t="shared" si="41"/>
        <v>0</v>
      </c>
    </row>
    <row r="202" spans="1:19" ht="12.75">
      <c r="A202" s="97"/>
      <c r="B202" s="75" t="s">
        <v>72</v>
      </c>
      <c r="C202" s="76"/>
      <c r="D202" s="76">
        <f>'ea detail'!D202</f>
        <v>0</v>
      </c>
      <c r="E202" s="76"/>
      <c r="F202" s="77">
        <f>'ea detail'!F202</f>
        <v>0</v>
      </c>
      <c r="G202" s="324">
        <f>'ea detail'!G202</f>
        <v>0</v>
      </c>
      <c r="H202" s="95">
        <f>'ea detail'!H202</f>
        <v>0</v>
      </c>
      <c r="I202" s="77">
        <f t="shared" si="39"/>
        <v>0</v>
      </c>
      <c r="J202" s="323">
        <f>'ea detail'!J202</f>
        <v>0</v>
      </c>
      <c r="K202" s="110"/>
      <c r="L202" s="357">
        <f>'ea detail'!L202</f>
        <v>0</v>
      </c>
      <c r="M202" s="307"/>
      <c r="N202" s="307"/>
      <c r="O202" s="307"/>
      <c r="P202" s="307"/>
      <c r="Q202" s="233">
        <f t="shared" si="40"/>
        <v>0</v>
      </c>
      <c r="R202" s="354">
        <f>'ea detail'!Q202-'teg detail'!Q202</f>
        <v>0</v>
      </c>
      <c r="S202" s="354">
        <f t="shared" si="41"/>
        <v>0</v>
      </c>
    </row>
    <row r="203" spans="1:19" ht="12.75">
      <c r="A203" s="97"/>
      <c r="B203" s="75" t="s">
        <v>73</v>
      </c>
      <c r="C203" s="76"/>
      <c r="D203" s="76" t="str">
        <f>'ea detail'!D203</f>
        <v>KASUTATUD MUUSIKA AUTORITASU</v>
      </c>
      <c r="E203" s="76"/>
      <c r="F203" s="77">
        <f>'ea detail'!F203</f>
        <v>0</v>
      </c>
      <c r="G203" s="324">
        <f>'ea detail'!G203</f>
        <v>0</v>
      </c>
      <c r="H203" s="95">
        <f>'ea detail'!H203</f>
        <v>0</v>
      </c>
      <c r="I203" s="77">
        <f t="shared" si="39"/>
        <v>0</v>
      </c>
      <c r="J203" s="323">
        <f>'ea detail'!J203</f>
        <v>0</v>
      </c>
      <c r="K203" s="110"/>
      <c r="L203" s="357">
        <f>'ea detail'!L203</f>
        <v>0</v>
      </c>
      <c r="M203" s="307"/>
      <c r="N203" s="307"/>
      <c r="O203" s="307"/>
      <c r="P203" s="307"/>
      <c r="Q203" s="233">
        <f t="shared" si="40"/>
        <v>0</v>
      </c>
      <c r="R203" s="354">
        <f>'ea detail'!Q203-'teg detail'!Q203</f>
        <v>0</v>
      </c>
      <c r="S203" s="354">
        <f t="shared" si="41"/>
        <v>0</v>
      </c>
    </row>
    <row r="204" spans="1:19" ht="12.75">
      <c r="A204" s="97"/>
      <c r="B204" s="75" t="s">
        <v>74</v>
      </c>
      <c r="C204" s="76" t="s">
        <v>75</v>
      </c>
      <c r="D204" s="76" t="str">
        <f>'ea detail'!D204</f>
        <v>KASUTATUD MUUSIKA ESITAJATASU</v>
      </c>
      <c r="E204" s="76"/>
      <c r="F204" s="77">
        <f>'ea detail'!F204</f>
        <v>0</v>
      </c>
      <c r="G204" s="324">
        <f>'ea detail'!G204</f>
        <v>0</v>
      </c>
      <c r="H204" s="95">
        <f>'ea detail'!H204</f>
        <v>0</v>
      </c>
      <c r="I204" s="77">
        <f t="shared" si="39"/>
        <v>0</v>
      </c>
      <c r="J204" s="323">
        <f>'ea detail'!J204</f>
        <v>0</v>
      </c>
      <c r="K204" s="110"/>
      <c r="L204" s="357">
        <f>'ea detail'!L204</f>
        <v>0</v>
      </c>
      <c r="M204" s="307"/>
      <c r="N204" s="307"/>
      <c r="O204" s="307"/>
      <c r="P204" s="307"/>
      <c r="Q204" s="233">
        <f t="shared" si="40"/>
        <v>0</v>
      </c>
      <c r="R204" s="354">
        <f>'ea detail'!Q204-'teg detail'!Q204</f>
        <v>0</v>
      </c>
      <c r="S204" s="354">
        <f t="shared" si="41"/>
        <v>0</v>
      </c>
    </row>
    <row r="205" spans="1:19" ht="12.75">
      <c r="A205" s="97"/>
      <c r="B205" s="75" t="s">
        <v>76</v>
      </c>
      <c r="C205" s="76"/>
      <c r="D205" s="76" t="str">
        <f>'ea detail'!D205</f>
        <v>KASUTATUD MUUSIKA FONOGRAMMITASU</v>
      </c>
      <c r="E205" s="76"/>
      <c r="F205" s="77">
        <f>'ea detail'!F205</f>
        <v>0</v>
      </c>
      <c r="G205" s="324">
        <f>'ea detail'!G205</f>
        <v>0</v>
      </c>
      <c r="H205" s="95">
        <f>'ea detail'!H205</f>
        <v>0</v>
      </c>
      <c r="I205" s="77">
        <f t="shared" si="39"/>
        <v>0</v>
      </c>
      <c r="J205" s="323">
        <f>'ea detail'!J205</f>
        <v>0</v>
      </c>
      <c r="K205" s="110"/>
      <c r="L205" s="357">
        <f>'ea detail'!L205</f>
        <v>0</v>
      </c>
      <c r="M205" s="307"/>
      <c r="N205" s="307"/>
      <c r="O205" s="307"/>
      <c r="P205" s="307"/>
      <c r="Q205" s="233">
        <f t="shared" si="40"/>
        <v>0</v>
      </c>
      <c r="R205" s="354">
        <f>'ea detail'!Q205-'teg detail'!Q205</f>
        <v>0</v>
      </c>
      <c r="S205" s="354">
        <f t="shared" si="41"/>
        <v>0</v>
      </c>
    </row>
    <row r="206" spans="1:19" ht="12.75">
      <c r="A206" s="97"/>
      <c r="B206" s="75" t="s">
        <v>17</v>
      </c>
      <c r="C206" s="76" t="s">
        <v>77</v>
      </c>
      <c r="D206" s="76" t="str">
        <f>'ea detail'!D206</f>
        <v>MUUD</v>
      </c>
      <c r="E206" s="76"/>
      <c r="F206" s="77">
        <f>'ea detail'!F206</f>
        <v>0</v>
      </c>
      <c r="G206" s="324">
        <f>'ea detail'!G206</f>
        <v>0</v>
      </c>
      <c r="H206" s="95">
        <f>'ea detail'!H206</f>
        <v>0</v>
      </c>
      <c r="I206" s="77">
        <f t="shared" si="39"/>
        <v>0</v>
      </c>
      <c r="J206" s="323">
        <f>'ea detail'!J206</f>
        <v>0</v>
      </c>
      <c r="K206" s="110"/>
      <c r="L206" s="357">
        <f>'ea detail'!L206</f>
        <v>0</v>
      </c>
      <c r="M206" s="307"/>
      <c r="N206" s="307"/>
      <c r="O206" s="307"/>
      <c r="P206" s="307"/>
      <c r="Q206" s="233">
        <f t="shared" si="40"/>
        <v>0</v>
      </c>
      <c r="R206" s="354">
        <f>'ea detail'!Q206-'teg detail'!Q206</f>
        <v>0</v>
      </c>
      <c r="S206" s="354">
        <f t="shared" si="41"/>
        <v>0</v>
      </c>
    </row>
    <row r="207" spans="1:19" ht="12.75">
      <c r="A207" s="97"/>
      <c r="B207" s="76"/>
      <c r="C207" s="76"/>
      <c r="D207" s="76"/>
      <c r="E207" s="76"/>
      <c r="F207" s="77"/>
      <c r="G207" s="85"/>
      <c r="H207" s="82"/>
      <c r="I207" s="77"/>
      <c r="J207" s="333"/>
      <c r="K207" s="110"/>
      <c r="L207" s="233"/>
      <c r="M207" s="119"/>
      <c r="N207" s="119"/>
      <c r="O207" s="119"/>
      <c r="P207" s="119"/>
      <c r="Q207" s="233"/>
      <c r="R207" s="353"/>
      <c r="S207" s="353"/>
    </row>
    <row r="208" spans="1:19" ht="12.75">
      <c r="A208" s="97"/>
      <c r="B208" s="92" t="s">
        <v>78</v>
      </c>
      <c r="C208" s="92"/>
      <c r="D208" s="93" t="s">
        <v>140</v>
      </c>
      <c r="E208" s="93"/>
      <c r="F208" s="77"/>
      <c r="G208" s="85"/>
      <c r="H208" s="82"/>
      <c r="I208" s="91">
        <f>SUM(I196:I206)</f>
        <v>0</v>
      </c>
      <c r="J208" s="333"/>
      <c r="K208" s="110"/>
      <c r="L208" s="91">
        <f>SUM(L196:L206)</f>
        <v>0</v>
      </c>
      <c r="M208" s="91">
        <f>SUM(M196:M206)</f>
        <v>0</v>
      </c>
      <c r="N208" s="91">
        <f>SUM(N196:N206)</f>
        <v>0</v>
      </c>
      <c r="O208" s="91">
        <f>SUM(O196:O206)</f>
        <v>0</v>
      </c>
      <c r="P208" s="91">
        <f>SUM(P196:P206)</f>
        <v>0</v>
      </c>
      <c r="Q208" s="355">
        <f>SUM(L208:P208)</f>
        <v>0</v>
      </c>
      <c r="R208" s="356">
        <f>'ea detail'!Q208-'teg detail'!Q208</f>
        <v>0</v>
      </c>
      <c r="S208" s="356">
        <f>IF(I208=0,0,Q208/I208*100)</f>
        <v>0</v>
      </c>
    </row>
    <row r="209" spans="1:19" ht="12.75">
      <c r="A209" s="97"/>
      <c r="B209" s="76"/>
      <c r="C209" s="76"/>
      <c r="D209" s="329" t="s">
        <v>116</v>
      </c>
      <c r="E209" s="76"/>
      <c r="F209" s="77"/>
      <c r="G209" s="85"/>
      <c r="H209" s="82"/>
      <c r="I209" s="77"/>
      <c r="J209" s="333"/>
      <c r="K209" s="110"/>
      <c r="L209" s="233"/>
      <c r="M209" s="119"/>
      <c r="N209" s="119"/>
      <c r="O209" s="119"/>
      <c r="P209" s="119"/>
      <c r="Q209" s="233"/>
      <c r="R209" s="353"/>
      <c r="S209" s="353"/>
    </row>
    <row r="210" spans="1:19" ht="12.75">
      <c r="A210" s="314">
        <f>'ea detail'!A210</f>
        <v>14</v>
      </c>
      <c r="B210" s="315" t="s">
        <v>7</v>
      </c>
      <c r="C210" s="315"/>
      <c r="D210" s="316" t="s">
        <v>266</v>
      </c>
      <c r="E210" s="330"/>
      <c r="F210" s="317" t="s">
        <v>152</v>
      </c>
      <c r="G210" s="318" t="s">
        <v>151</v>
      </c>
      <c r="H210" s="319" t="s">
        <v>153</v>
      </c>
      <c r="I210" s="320" t="s">
        <v>154</v>
      </c>
      <c r="J210" s="321" t="s">
        <v>20</v>
      </c>
      <c r="K210" s="110"/>
      <c r="L210" s="397" t="str">
        <f aca="true" t="shared" si="42" ref="L210:Q210">L7</f>
        <v>Arendus</v>
      </c>
      <c r="M210" s="397" t="str">
        <f t="shared" si="42"/>
        <v>daatum</v>
      </c>
      <c r="N210" s="397" t="str">
        <f t="shared" si="42"/>
        <v>daatum</v>
      </c>
      <c r="O210" s="397" t="str">
        <f t="shared" si="42"/>
        <v>daatum</v>
      </c>
      <c r="P210" s="397" t="str">
        <f t="shared" si="42"/>
        <v>daatum</v>
      </c>
      <c r="Q210" s="352" t="str">
        <f t="shared" si="42"/>
        <v>kokku €</v>
      </c>
      <c r="R210" s="352" t="s">
        <v>348</v>
      </c>
      <c r="S210" s="352" t="s">
        <v>10</v>
      </c>
    </row>
    <row r="211" spans="1:19" ht="12.75">
      <c r="A211" s="97"/>
      <c r="B211" s="76"/>
      <c r="C211" s="76"/>
      <c r="D211" s="76"/>
      <c r="E211" s="76"/>
      <c r="F211" s="77"/>
      <c r="G211" s="85"/>
      <c r="H211" s="82"/>
      <c r="I211" s="77"/>
      <c r="J211" s="333"/>
      <c r="K211" s="110"/>
      <c r="L211" s="233"/>
      <c r="M211" s="119"/>
      <c r="N211" s="119"/>
      <c r="O211" s="119"/>
      <c r="P211" s="119"/>
      <c r="Q211" s="233"/>
      <c r="R211" s="353"/>
      <c r="S211" s="353"/>
    </row>
    <row r="212" spans="1:19" ht="12.75">
      <c r="A212" s="97"/>
      <c r="B212" s="75" t="s">
        <v>7</v>
      </c>
      <c r="C212" s="75"/>
      <c r="D212" s="76" t="str">
        <f>'ea detail'!D212</f>
        <v>TIITRID</v>
      </c>
      <c r="E212" s="76"/>
      <c r="F212" s="77">
        <f>'ea detail'!F212</f>
        <v>0</v>
      </c>
      <c r="G212" s="324">
        <f>'ea detail'!G212</f>
        <v>0</v>
      </c>
      <c r="H212" s="95">
        <f>'ea detail'!H212</f>
        <v>0</v>
      </c>
      <c r="I212" s="77">
        <f>F212*H212</f>
        <v>0</v>
      </c>
      <c r="J212" s="323">
        <f>'ea detail'!J212</f>
        <v>0</v>
      </c>
      <c r="K212" s="110"/>
      <c r="L212" s="357">
        <f>'ea detail'!L212</f>
        <v>0</v>
      </c>
      <c r="M212" s="307"/>
      <c r="N212" s="307"/>
      <c r="O212" s="307"/>
      <c r="P212" s="307"/>
      <c r="Q212" s="233">
        <f>SUM(L212:P212)</f>
        <v>0</v>
      </c>
      <c r="R212" s="354">
        <f>'ea detail'!Q212-'teg detail'!Q212</f>
        <v>0</v>
      </c>
      <c r="S212" s="354">
        <f>IF(I212=0,0,Q212/I212*100)</f>
        <v>0</v>
      </c>
    </row>
    <row r="213" spans="1:19" ht="12.75">
      <c r="A213" s="97"/>
      <c r="B213" s="75" t="s">
        <v>253</v>
      </c>
      <c r="C213" s="75"/>
      <c r="D213" s="76" t="str">
        <f>'ea detail'!D213</f>
        <v>SUBTIITRID</v>
      </c>
      <c r="E213" s="76"/>
      <c r="F213" s="77">
        <f>'ea detail'!F213</f>
        <v>0</v>
      </c>
      <c r="G213" s="324">
        <f>'ea detail'!G213</f>
        <v>0</v>
      </c>
      <c r="H213" s="95">
        <f>'ea detail'!H213</f>
        <v>0</v>
      </c>
      <c r="I213" s="77">
        <f>F213*H213</f>
        <v>0</v>
      </c>
      <c r="J213" s="323">
        <f>'ea detail'!J213</f>
        <v>0</v>
      </c>
      <c r="K213" s="110"/>
      <c r="L213" s="357">
        <f>'ea detail'!L213</f>
        <v>0</v>
      </c>
      <c r="M213" s="307"/>
      <c r="N213" s="307"/>
      <c r="O213" s="307"/>
      <c r="P213" s="307"/>
      <c r="Q213" s="233">
        <f>SUM(L213:P213)</f>
        <v>0</v>
      </c>
      <c r="R213" s="354">
        <f>'ea detail'!Q213-'teg detail'!Q213</f>
        <v>0</v>
      </c>
      <c r="S213" s="354">
        <f>IF(I213=0,0,Q213/I213*100)</f>
        <v>0</v>
      </c>
    </row>
    <row r="214" spans="1:19" ht="12.75">
      <c r="A214" s="97"/>
      <c r="B214" s="75" t="s">
        <v>25</v>
      </c>
      <c r="C214" s="75"/>
      <c r="D214" s="76">
        <f>'ea detail'!D214</f>
        <v>0</v>
      </c>
      <c r="E214" s="76"/>
      <c r="F214" s="77">
        <f>'ea detail'!F214</f>
        <v>0</v>
      </c>
      <c r="G214" s="324">
        <f>'ea detail'!G214</f>
        <v>0</v>
      </c>
      <c r="H214" s="95">
        <f>'ea detail'!H214</f>
        <v>0</v>
      </c>
      <c r="I214" s="77">
        <f>F214*H214</f>
        <v>0</v>
      </c>
      <c r="J214" s="323">
        <f>'ea detail'!J214</f>
        <v>0</v>
      </c>
      <c r="K214" s="110"/>
      <c r="L214" s="357">
        <f>'ea detail'!L214</f>
        <v>0</v>
      </c>
      <c r="M214" s="307"/>
      <c r="N214" s="307"/>
      <c r="O214" s="307"/>
      <c r="P214" s="307"/>
      <c r="Q214" s="233">
        <f>SUM(L214:P214)</f>
        <v>0</v>
      </c>
      <c r="R214" s="354">
        <f>'ea detail'!Q214-'teg detail'!Q214</f>
        <v>0</v>
      </c>
      <c r="S214" s="354">
        <f>IF(I214=0,0,Q214/I214*100)</f>
        <v>0</v>
      </c>
    </row>
    <row r="215" spans="1:19" ht="12.75">
      <c r="A215" s="97"/>
      <c r="B215" s="98" t="s">
        <v>17</v>
      </c>
      <c r="C215" s="98"/>
      <c r="D215" s="76" t="str">
        <f>'ea detail'!D215</f>
        <v>MUUD</v>
      </c>
      <c r="E215" s="76"/>
      <c r="F215" s="77">
        <f>'ea detail'!F215</f>
        <v>0</v>
      </c>
      <c r="G215" s="324">
        <f>'ea detail'!G215</f>
        <v>0</v>
      </c>
      <c r="H215" s="95">
        <f>'ea detail'!H215</f>
        <v>0</v>
      </c>
      <c r="I215" s="77">
        <f>F215*H215</f>
        <v>0</v>
      </c>
      <c r="J215" s="323">
        <f>'ea detail'!J215</f>
        <v>0</v>
      </c>
      <c r="K215" s="110"/>
      <c r="L215" s="357">
        <f>'ea detail'!L215</f>
        <v>0</v>
      </c>
      <c r="M215" s="307"/>
      <c r="N215" s="307"/>
      <c r="O215" s="307"/>
      <c r="P215" s="307"/>
      <c r="Q215" s="233">
        <f>SUM(L215:P215)</f>
        <v>0</v>
      </c>
      <c r="R215" s="354">
        <f>'ea detail'!Q215-'teg detail'!Q215</f>
        <v>0</v>
      </c>
      <c r="S215" s="354">
        <f>IF(I215=0,0,Q215/I215*100)</f>
        <v>0</v>
      </c>
    </row>
    <row r="216" spans="1:19" ht="12.75">
      <c r="A216" s="97"/>
      <c r="B216" s="76"/>
      <c r="C216" s="76"/>
      <c r="D216" s="76"/>
      <c r="E216" s="76"/>
      <c r="F216" s="77"/>
      <c r="G216" s="85"/>
      <c r="H216" s="82"/>
      <c r="I216" s="77"/>
      <c r="J216" s="333"/>
      <c r="K216" s="110"/>
      <c r="L216" s="233"/>
      <c r="M216" s="119"/>
      <c r="N216" s="119"/>
      <c r="O216" s="119"/>
      <c r="P216" s="119"/>
      <c r="Q216" s="233"/>
      <c r="R216" s="353"/>
      <c r="S216" s="353"/>
    </row>
    <row r="217" spans="1:19" ht="12.75">
      <c r="A217" s="97"/>
      <c r="B217" s="92" t="s">
        <v>79</v>
      </c>
      <c r="C217" s="92"/>
      <c r="D217" s="93" t="s">
        <v>141</v>
      </c>
      <c r="E217" s="93"/>
      <c r="F217" s="77"/>
      <c r="G217" s="85"/>
      <c r="H217" s="82"/>
      <c r="I217" s="91">
        <f>SUM(I212:I216)</f>
        <v>0</v>
      </c>
      <c r="J217" s="333"/>
      <c r="K217" s="110"/>
      <c r="L217" s="91">
        <f>SUM(L212:L216)</f>
        <v>0</v>
      </c>
      <c r="M217" s="83">
        <f>SUM(M212:M216)</f>
        <v>0</v>
      </c>
      <c r="N217" s="83">
        <f>SUM(N212:N216)</f>
        <v>0</v>
      </c>
      <c r="O217" s="83">
        <f>SUM(O212:O216)</f>
        <v>0</v>
      </c>
      <c r="P217" s="83">
        <f>SUM(P212:P216)</f>
        <v>0</v>
      </c>
      <c r="Q217" s="355">
        <f>SUM(L217:P217)</f>
        <v>0</v>
      </c>
      <c r="R217" s="356">
        <f>'ea detail'!Q217-'teg detail'!Q217</f>
        <v>0</v>
      </c>
      <c r="S217" s="356">
        <f>IF(I217=0,0,Q217/I217*100)</f>
        <v>0</v>
      </c>
    </row>
    <row r="218" spans="1:19" ht="12.75">
      <c r="A218" s="97"/>
      <c r="B218" s="76"/>
      <c r="C218" s="76"/>
      <c r="D218" s="329" t="s">
        <v>116</v>
      </c>
      <c r="E218" s="76"/>
      <c r="F218" s="77"/>
      <c r="G218" s="85"/>
      <c r="H218" s="82"/>
      <c r="I218" s="77"/>
      <c r="J218" s="333"/>
      <c r="K218" s="110"/>
      <c r="L218" s="233"/>
      <c r="M218" s="119"/>
      <c r="N218" s="119"/>
      <c r="O218" s="119"/>
      <c r="P218" s="119"/>
      <c r="Q218" s="233"/>
      <c r="R218" s="353"/>
      <c r="S218" s="353"/>
    </row>
    <row r="219" spans="1:19" ht="12.75">
      <c r="A219" s="314">
        <f>'ea detail'!A219</f>
        <v>15</v>
      </c>
      <c r="B219" s="315" t="s">
        <v>80</v>
      </c>
      <c r="C219" s="315"/>
      <c r="D219" s="316" t="s">
        <v>192</v>
      </c>
      <c r="E219" s="330"/>
      <c r="F219" s="317" t="s">
        <v>152</v>
      </c>
      <c r="G219" s="318" t="s">
        <v>151</v>
      </c>
      <c r="H219" s="319" t="s">
        <v>153</v>
      </c>
      <c r="I219" s="320" t="s">
        <v>154</v>
      </c>
      <c r="J219" s="321" t="s">
        <v>20</v>
      </c>
      <c r="K219" s="110"/>
      <c r="L219" s="397" t="str">
        <f aca="true" t="shared" si="43" ref="L219:Q219">L7</f>
        <v>Arendus</v>
      </c>
      <c r="M219" s="397" t="str">
        <f t="shared" si="43"/>
        <v>daatum</v>
      </c>
      <c r="N219" s="397" t="str">
        <f t="shared" si="43"/>
        <v>daatum</v>
      </c>
      <c r="O219" s="397" t="str">
        <f t="shared" si="43"/>
        <v>daatum</v>
      </c>
      <c r="P219" s="397" t="str">
        <f t="shared" si="43"/>
        <v>daatum</v>
      </c>
      <c r="Q219" s="352" t="str">
        <f t="shared" si="43"/>
        <v>kokku €</v>
      </c>
      <c r="R219" s="352" t="s">
        <v>348</v>
      </c>
      <c r="S219" s="352" t="s">
        <v>10</v>
      </c>
    </row>
    <row r="220" spans="1:19" ht="12.75">
      <c r="A220" s="97"/>
      <c r="B220" s="76"/>
      <c r="C220" s="76"/>
      <c r="D220" s="76"/>
      <c r="E220" s="76"/>
      <c r="F220" s="77"/>
      <c r="G220" s="85"/>
      <c r="H220" s="82"/>
      <c r="I220" s="77"/>
      <c r="J220" s="333"/>
      <c r="K220" s="110"/>
      <c r="L220" s="233"/>
      <c r="M220" s="119"/>
      <c r="N220" s="119"/>
      <c r="O220" s="119"/>
      <c r="P220" s="119"/>
      <c r="Q220" s="233"/>
      <c r="R220" s="353"/>
      <c r="S220" s="353"/>
    </row>
    <row r="221" spans="1:19" ht="12.75">
      <c r="A221" s="97"/>
      <c r="B221" s="75" t="s">
        <v>254</v>
      </c>
      <c r="C221" s="75"/>
      <c r="D221" s="76" t="str">
        <f>'ea detail'!D221</f>
        <v>UURINGUD</v>
      </c>
      <c r="E221" s="76"/>
      <c r="F221" s="77">
        <f>'ea detail'!F221</f>
        <v>0</v>
      </c>
      <c r="G221" s="324">
        <f>'ea detail'!G221</f>
        <v>0</v>
      </c>
      <c r="H221" s="95">
        <f>'ea detail'!H221</f>
        <v>0</v>
      </c>
      <c r="I221" s="77">
        <f>F221*H221</f>
        <v>0</v>
      </c>
      <c r="J221" s="323">
        <f>'ea detail'!J221</f>
        <v>0</v>
      </c>
      <c r="K221" s="110"/>
      <c r="L221" s="357">
        <f>'ea detail'!L221</f>
        <v>0</v>
      </c>
      <c r="M221" s="307"/>
      <c r="N221" s="307"/>
      <c r="O221" s="307"/>
      <c r="P221" s="307"/>
      <c r="Q221" s="233">
        <f>SUM(L221:P221)</f>
        <v>0</v>
      </c>
      <c r="R221" s="354">
        <f>'ea detail'!Q221-'teg detail'!Q221</f>
        <v>0</v>
      </c>
      <c r="S221" s="354">
        <f>IF(I221=0,0,Q221/I221*100)</f>
        <v>0</v>
      </c>
    </row>
    <row r="222" spans="1:19" ht="12.75">
      <c r="A222" s="97"/>
      <c r="B222" s="75" t="s">
        <v>81</v>
      </c>
      <c r="C222" s="75"/>
      <c r="D222" s="76" t="str">
        <f>'ea detail'!D222</f>
        <v>ARHIIVI KASUTUSLITSENTS</v>
      </c>
      <c r="E222" s="76"/>
      <c r="F222" s="77">
        <f>'ea detail'!F222</f>
        <v>0</v>
      </c>
      <c r="G222" s="324">
        <f>'ea detail'!G222</f>
        <v>0</v>
      </c>
      <c r="H222" s="95">
        <f>'ea detail'!H222</f>
        <v>0</v>
      </c>
      <c r="I222" s="77">
        <f>F222*H222</f>
        <v>0</v>
      </c>
      <c r="J222" s="333"/>
      <c r="K222" s="110"/>
      <c r="L222" s="357">
        <f>'ea detail'!L222</f>
        <v>0</v>
      </c>
      <c r="M222" s="307"/>
      <c r="N222" s="307"/>
      <c r="O222" s="307"/>
      <c r="P222" s="307"/>
      <c r="Q222" s="233">
        <f>SUM(L222:P222)</f>
        <v>0</v>
      </c>
      <c r="R222" s="354">
        <f>'ea detail'!Q222-'teg detail'!Q222</f>
        <v>0</v>
      </c>
      <c r="S222" s="354">
        <f>IF(I222=0,0,Q222/I222*100)</f>
        <v>0</v>
      </c>
    </row>
    <row r="223" spans="1:19" ht="12.75">
      <c r="A223" s="97"/>
      <c r="B223" s="75" t="s">
        <v>17</v>
      </c>
      <c r="C223" s="75"/>
      <c r="D223" s="76" t="str">
        <f>'ea detail'!D223</f>
        <v>MUUD</v>
      </c>
      <c r="E223" s="76"/>
      <c r="F223" s="77">
        <f>'ea detail'!F223</f>
        <v>0</v>
      </c>
      <c r="G223" s="324">
        <f>'ea detail'!G223</f>
        <v>0</v>
      </c>
      <c r="H223" s="95">
        <f>'ea detail'!H223</f>
        <v>0</v>
      </c>
      <c r="I223" s="77">
        <f>F223*H223</f>
        <v>0</v>
      </c>
      <c r="J223" s="333"/>
      <c r="K223" s="110"/>
      <c r="L223" s="357">
        <f>'ea detail'!L223</f>
        <v>0</v>
      </c>
      <c r="M223" s="307"/>
      <c r="N223" s="307"/>
      <c r="O223" s="307"/>
      <c r="P223" s="307"/>
      <c r="Q223" s="233">
        <f>SUM(L223:P223)</f>
        <v>0</v>
      </c>
      <c r="R223" s="354">
        <f>'ea detail'!Q223-'teg detail'!Q223</f>
        <v>0</v>
      </c>
      <c r="S223" s="354">
        <f>IF(I223=0,0,Q223/I223*100)</f>
        <v>0</v>
      </c>
    </row>
    <row r="224" spans="1:19" ht="12.75">
      <c r="A224" s="97"/>
      <c r="B224" s="76"/>
      <c r="C224" s="76"/>
      <c r="D224" s="76"/>
      <c r="E224" s="76"/>
      <c r="F224" s="77"/>
      <c r="G224" s="85"/>
      <c r="H224" s="82"/>
      <c r="I224" s="77"/>
      <c r="J224" s="333"/>
      <c r="K224" s="110"/>
      <c r="L224" s="233"/>
      <c r="M224" s="119"/>
      <c r="N224" s="119"/>
      <c r="O224" s="119"/>
      <c r="P224" s="119"/>
      <c r="Q224" s="233"/>
      <c r="R224" s="353"/>
      <c r="S224" s="353"/>
    </row>
    <row r="225" spans="1:19" ht="12.75">
      <c r="A225" s="97"/>
      <c r="B225" s="93" t="s">
        <v>82</v>
      </c>
      <c r="C225" s="93"/>
      <c r="D225" s="93" t="s">
        <v>226</v>
      </c>
      <c r="E225" s="93"/>
      <c r="F225" s="77"/>
      <c r="G225" s="85"/>
      <c r="H225" s="82"/>
      <c r="I225" s="91">
        <f>SUM(I221:I224)</f>
        <v>0</v>
      </c>
      <c r="J225" s="333"/>
      <c r="K225" s="110"/>
      <c r="L225" s="91">
        <f>SUM(L221:L224)</f>
        <v>0</v>
      </c>
      <c r="M225" s="91">
        <f>SUM(M221:M224)</f>
        <v>0</v>
      </c>
      <c r="N225" s="91">
        <f>SUM(N221:N224)</f>
        <v>0</v>
      </c>
      <c r="O225" s="91">
        <f>SUM(O221:O224)</f>
        <v>0</v>
      </c>
      <c r="P225" s="91">
        <f>SUM(P221:P224)</f>
        <v>0</v>
      </c>
      <c r="Q225" s="355">
        <f>SUM(L225:P225)</f>
        <v>0</v>
      </c>
      <c r="R225" s="356">
        <f>'ea detail'!Q225-'teg detail'!Q225</f>
        <v>0</v>
      </c>
      <c r="S225" s="356">
        <f>IF(I225=0,0,Q225/I225*100)</f>
        <v>0</v>
      </c>
    </row>
    <row r="226" spans="1:19" ht="12.75">
      <c r="A226" s="97"/>
      <c r="B226" s="76"/>
      <c r="C226" s="76"/>
      <c r="D226" s="329" t="s">
        <v>116</v>
      </c>
      <c r="E226" s="76"/>
      <c r="F226" s="77"/>
      <c r="G226" s="85"/>
      <c r="H226" s="82"/>
      <c r="I226" s="77"/>
      <c r="J226" s="333"/>
      <c r="K226" s="110"/>
      <c r="L226" s="233"/>
      <c r="M226" s="119"/>
      <c r="N226" s="119"/>
      <c r="O226" s="119"/>
      <c r="P226" s="119"/>
      <c r="Q226" s="233"/>
      <c r="R226" s="353"/>
      <c r="S226" s="353"/>
    </row>
    <row r="227" spans="1:19" ht="12.75">
      <c r="A227" s="314">
        <f>'ea detail'!A227</f>
        <v>16</v>
      </c>
      <c r="B227" s="315" t="s">
        <v>272</v>
      </c>
      <c r="C227" s="315"/>
      <c r="D227" s="316" t="s">
        <v>270</v>
      </c>
      <c r="E227" s="330"/>
      <c r="F227" s="317" t="s">
        <v>152</v>
      </c>
      <c r="G227" s="318" t="s">
        <v>151</v>
      </c>
      <c r="H227" s="319" t="s">
        <v>153</v>
      </c>
      <c r="I227" s="320" t="s">
        <v>154</v>
      </c>
      <c r="J227" s="321" t="s">
        <v>20</v>
      </c>
      <c r="K227" s="110"/>
      <c r="L227" s="397" t="str">
        <f aca="true" t="shared" si="44" ref="L227:Q227">L7</f>
        <v>Arendus</v>
      </c>
      <c r="M227" s="397" t="str">
        <f t="shared" si="44"/>
        <v>daatum</v>
      </c>
      <c r="N227" s="397" t="str">
        <f t="shared" si="44"/>
        <v>daatum</v>
      </c>
      <c r="O227" s="397" t="str">
        <f t="shared" si="44"/>
        <v>daatum</v>
      </c>
      <c r="P227" s="397" t="str">
        <f t="shared" si="44"/>
        <v>daatum</v>
      </c>
      <c r="Q227" s="352" t="str">
        <f t="shared" si="44"/>
        <v>kokku €</v>
      </c>
      <c r="R227" s="352" t="s">
        <v>348</v>
      </c>
      <c r="S227" s="352" t="s">
        <v>10</v>
      </c>
    </row>
    <row r="228" spans="1:19" ht="12.75">
      <c r="A228" s="97"/>
      <c r="B228" s="76"/>
      <c r="C228" s="76"/>
      <c r="D228" s="76"/>
      <c r="E228" s="76"/>
      <c r="F228" s="77"/>
      <c r="G228" s="85"/>
      <c r="H228" s="82"/>
      <c r="I228" s="77"/>
      <c r="J228" s="333"/>
      <c r="K228" s="110"/>
      <c r="L228" s="233"/>
      <c r="M228" s="119"/>
      <c r="N228" s="119"/>
      <c r="O228" s="119"/>
      <c r="P228" s="119"/>
      <c r="Q228" s="233"/>
      <c r="R228" s="353"/>
      <c r="S228" s="353"/>
    </row>
    <row r="229" spans="1:19" ht="12.75">
      <c r="A229" s="97"/>
      <c r="B229" s="75" t="s">
        <v>84</v>
      </c>
      <c r="C229" s="75"/>
      <c r="D229" s="76" t="str">
        <f>'ea detail'!D229</f>
        <v>AUTORENT</v>
      </c>
      <c r="E229" s="76"/>
      <c r="F229" s="77">
        <f>'ea detail'!F229</f>
        <v>0</v>
      </c>
      <c r="G229" s="324">
        <f>'ea detail'!G229</f>
        <v>0</v>
      </c>
      <c r="H229" s="95">
        <f>'ea detail'!H229</f>
        <v>0</v>
      </c>
      <c r="I229" s="77">
        <f>F229*H229</f>
        <v>0</v>
      </c>
      <c r="J229" s="333"/>
      <c r="K229" s="110"/>
      <c r="L229" s="357">
        <f>'ea detail'!L229</f>
        <v>0</v>
      </c>
      <c r="M229" s="307"/>
      <c r="N229" s="307"/>
      <c r="O229" s="307"/>
      <c r="P229" s="307"/>
      <c r="Q229" s="233">
        <f>SUM(L229:P229)</f>
        <v>0</v>
      </c>
      <c r="R229" s="354">
        <f>'ea detail'!Q229-'teg detail'!Q229</f>
        <v>0</v>
      </c>
      <c r="S229" s="354">
        <f>IF(I229=0,0,Q229/I229*100)</f>
        <v>0</v>
      </c>
    </row>
    <row r="230" spans="1:19" ht="12.75">
      <c r="A230" s="97"/>
      <c r="B230" s="75" t="s">
        <v>85</v>
      </c>
      <c r="C230" s="75"/>
      <c r="D230" s="76" t="str">
        <f>'ea detail'!D230</f>
        <v>KÜTUS</v>
      </c>
      <c r="E230" s="76"/>
      <c r="F230" s="77">
        <f>'ea detail'!F230</f>
        <v>0</v>
      </c>
      <c r="G230" s="324">
        <f>'ea detail'!G230</f>
        <v>0</v>
      </c>
      <c r="H230" s="95">
        <f>'ea detail'!H230</f>
        <v>0</v>
      </c>
      <c r="I230" s="77">
        <f>F230*H230</f>
        <v>0</v>
      </c>
      <c r="J230" s="333"/>
      <c r="K230" s="110"/>
      <c r="L230" s="357">
        <f>'ea detail'!L230</f>
        <v>0</v>
      </c>
      <c r="M230" s="307"/>
      <c r="N230" s="307"/>
      <c r="O230" s="307"/>
      <c r="P230" s="307"/>
      <c r="Q230" s="233">
        <f>SUM(L230:P230)</f>
        <v>0</v>
      </c>
      <c r="R230" s="354">
        <f>'ea detail'!Q230-'teg detail'!Q230</f>
        <v>0</v>
      </c>
      <c r="S230" s="354">
        <f>IF(I230=0,0,Q230/I230*100)</f>
        <v>0</v>
      </c>
    </row>
    <row r="231" spans="1:19" ht="12.75">
      <c r="A231" s="97"/>
      <c r="B231" s="75" t="s">
        <v>255</v>
      </c>
      <c r="C231" s="75"/>
      <c r="D231" s="76" t="str">
        <f>'ea detail'!D231</f>
        <v>GENERAATORI KÜTUS</v>
      </c>
      <c r="E231" s="76"/>
      <c r="F231" s="77">
        <f>'ea detail'!F231</f>
        <v>0</v>
      </c>
      <c r="G231" s="324">
        <f>'ea detail'!G231</f>
        <v>0</v>
      </c>
      <c r="H231" s="95">
        <f>'ea detail'!H231</f>
        <v>0</v>
      </c>
      <c r="I231" s="77">
        <f>F231*H231</f>
        <v>0</v>
      </c>
      <c r="J231" s="333"/>
      <c r="K231" s="110"/>
      <c r="L231" s="357">
        <f>'ea detail'!L231</f>
        <v>0</v>
      </c>
      <c r="M231" s="307"/>
      <c r="N231" s="307"/>
      <c r="O231" s="307"/>
      <c r="P231" s="307"/>
      <c r="Q231" s="233">
        <f>SUM(L231:P231)</f>
        <v>0</v>
      </c>
      <c r="R231" s="354">
        <f>'ea detail'!Q231-'teg detail'!Q231</f>
        <v>0</v>
      </c>
      <c r="S231" s="354">
        <f>IF(I231=0,0,Q231/I231*100)</f>
        <v>0</v>
      </c>
    </row>
    <row r="232" spans="1:19" ht="12.75">
      <c r="A232" s="97"/>
      <c r="B232" s="75" t="s">
        <v>87</v>
      </c>
      <c r="C232" s="75"/>
      <c r="D232" s="76" t="str">
        <f>'ea detail'!D232</f>
        <v>TAKSO, PARKIMINE JA GARAŽEERIMINE</v>
      </c>
      <c r="E232" s="76"/>
      <c r="F232" s="77">
        <f>'ea detail'!F232</f>
        <v>0</v>
      </c>
      <c r="G232" s="324">
        <f>'ea detail'!G232</f>
        <v>0</v>
      </c>
      <c r="H232" s="95">
        <f>'ea detail'!H232</f>
        <v>0</v>
      </c>
      <c r="I232" s="77">
        <f>F232*H232</f>
        <v>0</v>
      </c>
      <c r="J232" s="333"/>
      <c r="K232" s="110"/>
      <c r="L232" s="357">
        <f>'ea detail'!L232</f>
        <v>0</v>
      </c>
      <c r="M232" s="307"/>
      <c r="N232" s="307"/>
      <c r="O232" s="307"/>
      <c r="P232" s="307"/>
      <c r="Q232" s="233">
        <f>SUM(L232:P232)</f>
        <v>0</v>
      </c>
      <c r="R232" s="354">
        <f>'ea detail'!Q232-'teg detail'!Q232</f>
        <v>0</v>
      </c>
      <c r="S232" s="354">
        <f>IF(I232=0,0,Q232/I232*100)</f>
        <v>0</v>
      </c>
    </row>
    <row r="233" spans="1:19" ht="12.75">
      <c r="A233" s="97"/>
      <c r="B233" s="75" t="s">
        <v>17</v>
      </c>
      <c r="C233" s="75"/>
      <c r="D233" s="76" t="str">
        <f>'ea detail'!D233</f>
        <v>MUUD</v>
      </c>
      <c r="E233" s="76"/>
      <c r="F233" s="77">
        <f>'ea detail'!F233</f>
        <v>0</v>
      </c>
      <c r="G233" s="324">
        <f>'ea detail'!G233</f>
        <v>0</v>
      </c>
      <c r="H233" s="95">
        <f>'ea detail'!H233</f>
        <v>0</v>
      </c>
      <c r="I233" s="77">
        <f>F233*H233</f>
        <v>0</v>
      </c>
      <c r="J233" s="333"/>
      <c r="K233" s="110"/>
      <c r="L233" s="357">
        <f>'ea detail'!L233</f>
        <v>0</v>
      </c>
      <c r="M233" s="307"/>
      <c r="N233" s="307"/>
      <c r="O233" s="307"/>
      <c r="P233" s="307"/>
      <c r="Q233" s="233">
        <f>SUM(L233:P233)</f>
        <v>0</v>
      </c>
      <c r="R233" s="354">
        <f>'ea detail'!Q233-'teg detail'!Q233</f>
        <v>0</v>
      </c>
      <c r="S233" s="354">
        <f>IF(I233=0,0,Q233/I233*100)</f>
        <v>0</v>
      </c>
    </row>
    <row r="234" spans="1:19" ht="12.75">
      <c r="A234" s="97"/>
      <c r="B234" s="75"/>
      <c r="C234" s="75"/>
      <c r="D234" s="76"/>
      <c r="E234" s="76"/>
      <c r="F234" s="77"/>
      <c r="G234" s="85"/>
      <c r="H234" s="82"/>
      <c r="I234" s="77"/>
      <c r="J234" s="333"/>
      <c r="K234" s="110"/>
      <c r="L234" s="233"/>
      <c r="M234" s="119"/>
      <c r="N234" s="119"/>
      <c r="O234" s="119"/>
      <c r="P234" s="119"/>
      <c r="Q234" s="233"/>
      <c r="R234" s="353"/>
      <c r="S234" s="353"/>
    </row>
    <row r="235" spans="1:19" ht="12.75">
      <c r="A235" s="97"/>
      <c r="B235" s="92" t="s">
        <v>88</v>
      </c>
      <c r="C235" s="92"/>
      <c r="D235" s="93" t="s">
        <v>146</v>
      </c>
      <c r="E235" s="93"/>
      <c r="F235" s="77"/>
      <c r="G235" s="85"/>
      <c r="H235" s="82"/>
      <c r="I235" s="91">
        <f>SUM(I229:I234)</f>
        <v>0</v>
      </c>
      <c r="J235" s="333"/>
      <c r="K235" s="110"/>
      <c r="L235" s="91">
        <f>SUM(L229:L234)</f>
        <v>0</v>
      </c>
      <c r="M235" s="83">
        <f>SUM(M229:M234)</f>
        <v>0</v>
      </c>
      <c r="N235" s="83">
        <f>SUM(N229:N234)</f>
        <v>0</v>
      </c>
      <c r="O235" s="83">
        <f>SUM(O229:O234)</f>
        <v>0</v>
      </c>
      <c r="P235" s="83">
        <f>SUM(P229:P234)</f>
        <v>0</v>
      </c>
      <c r="Q235" s="355">
        <f>SUM(L235:P235)</f>
        <v>0</v>
      </c>
      <c r="R235" s="356">
        <f>'ea detail'!Q235-'teg detail'!Q235</f>
        <v>0</v>
      </c>
      <c r="S235" s="356">
        <f>IF(I235=0,0,Q235/I235*100)</f>
        <v>0</v>
      </c>
    </row>
    <row r="236" spans="1:19" ht="12.75">
      <c r="A236" s="97"/>
      <c r="B236" s="76"/>
      <c r="C236" s="76"/>
      <c r="D236" s="76"/>
      <c r="E236" s="76"/>
      <c r="F236" s="77"/>
      <c r="G236" s="85"/>
      <c r="H236" s="82"/>
      <c r="I236" s="77"/>
      <c r="J236" s="333"/>
      <c r="K236" s="110"/>
      <c r="L236" s="233"/>
      <c r="M236" s="119"/>
      <c r="N236" s="119"/>
      <c r="O236" s="119"/>
      <c r="P236" s="119"/>
      <c r="Q236" s="233"/>
      <c r="R236" s="353"/>
      <c r="S236" s="353"/>
    </row>
    <row r="237" spans="1:19" ht="12.75">
      <c r="A237" s="314">
        <f>'ea detail'!A237</f>
        <v>17</v>
      </c>
      <c r="B237" s="315" t="s">
        <v>271</v>
      </c>
      <c r="C237" s="315"/>
      <c r="D237" s="316" t="s">
        <v>267</v>
      </c>
      <c r="E237" s="330"/>
      <c r="F237" s="317" t="s">
        <v>152</v>
      </c>
      <c r="G237" s="318" t="s">
        <v>151</v>
      </c>
      <c r="H237" s="319" t="s">
        <v>153</v>
      </c>
      <c r="I237" s="320" t="s">
        <v>154</v>
      </c>
      <c r="J237" s="321" t="s">
        <v>20</v>
      </c>
      <c r="K237" s="110"/>
      <c r="L237" s="397" t="str">
        <f aca="true" t="shared" si="45" ref="L237:Q237">L7</f>
        <v>Arendus</v>
      </c>
      <c r="M237" s="397" t="str">
        <f t="shared" si="45"/>
        <v>daatum</v>
      </c>
      <c r="N237" s="397" t="str">
        <f t="shared" si="45"/>
        <v>daatum</v>
      </c>
      <c r="O237" s="397" t="str">
        <f t="shared" si="45"/>
        <v>daatum</v>
      </c>
      <c r="P237" s="397" t="str">
        <f t="shared" si="45"/>
        <v>daatum</v>
      </c>
      <c r="Q237" s="352" t="str">
        <f t="shared" si="45"/>
        <v>kokku €</v>
      </c>
      <c r="R237" s="352" t="s">
        <v>348</v>
      </c>
      <c r="S237" s="352" t="s">
        <v>10</v>
      </c>
    </row>
    <row r="238" spans="1:19" ht="12.75">
      <c r="A238" s="97"/>
      <c r="B238" s="76"/>
      <c r="C238" s="76"/>
      <c r="D238" s="76"/>
      <c r="E238" s="76"/>
      <c r="F238" s="77"/>
      <c r="G238" s="85"/>
      <c r="H238" s="82"/>
      <c r="I238" s="77"/>
      <c r="J238" s="333"/>
      <c r="K238" s="110"/>
      <c r="L238" s="233"/>
      <c r="M238" s="119"/>
      <c r="N238" s="119"/>
      <c r="O238" s="119"/>
      <c r="P238" s="119"/>
      <c r="Q238" s="233"/>
      <c r="R238" s="353"/>
      <c r="S238" s="353"/>
    </row>
    <row r="239" spans="1:19" ht="12.75">
      <c r="A239" s="97"/>
      <c r="B239" s="75" t="s">
        <v>86</v>
      </c>
      <c r="C239" s="75"/>
      <c r="D239" s="76" t="str">
        <f>'ea detail'!D239</f>
        <v>REISIKULUD EESTIS</v>
      </c>
      <c r="E239" s="76"/>
      <c r="F239" s="77">
        <f>'ea detail'!F239</f>
        <v>0</v>
      </c>
      <c r="G239" s="324">
        <f>'ea detail'!G239</f>
        <v>0</v>
      </c>
      <c r="H239" s="95">
        <f>'ea detail'!H239</f>
        <v>0</v>
      </c>
      <c r="I239" s="77">
        <f>F239*H239</f>
        <v>0</v>
      </c>
      <c r="J239" s="333"/>
      <c r="K239" s="110"/>
      <c r="L239" s="357">
        <f>'ea detail'!L239</f>
        <v>0</v>
      </c>
      <c r="M239" s="307"/>
      <c r="N239" s="307"/>
      <c r="O239" s="307"/>
      <c r="P239" s="307"/>
      <c r="Q239" s="233">
        <f>SUM(L239:P239)</f>
        <v>0</v>
      </c>
      <c r="R239" s="354">
        <f>'ea detail'!Q239-'teg detail'!Q239</f>
        <v>0</v>
      </c>
      <c r="S239" s="354">
        <f>IF(I239=0,0,Q239/I239*100)</f>
        <v>0</v>
      </c>
    </row>
    <row r="240" spans="1:19" ht="12.75">
      <c r="A240" s="97"/>
      <c r="B240" s="75" t="s">
        <v>90</v>
      </c>
      <c r="C240" s="75" t="s">
        <v>178</v>
      </c>
      <c r="D240" s="76" t="str">
        <f>'ea detail'!D240</f>
        <v>MAJUTUS EESTIS</v>
      </c>
      <c r="E240" s="76"/>
      <c r="F240" s="77">
        <f>'ea detail'!F240</f>
        <v>0</v>
      </c>
      <c r="G240" s="324">
        <f>'ea detail'!G240</f>
        <v>0</v>
      </c>
      <c r="H240" s="95">
        <f>'ea detail'!H240</f>
        <v>0</v>
      </c>
      <c r="I240" s="77">
        <f aca="true" t="shared" si="46" ref="I240:I245">F240*H240</f>
        <v>0</v>
      </c>
      <c r="J240" s="333"/>
      <c r="K240" s="110"/>
      <c r="L240" s="357">
        <f>'ea detail'!L240</f>
        <v>0</v>
      </c>
      <c r="M240" s="307"/>
      <c r="N240" s="307"/>
      <c r="O240" s="307"/>
      <c r="P240" s="307"/>
      <c r="Q240" s="233">
        <f aca="true" t="shared" si="47" ref="Q240:Q245">SUM(L240:P240)</f>
        <v>0</v>
      </c>
      <c r="R240" s="354">
        <f>'ea detail'!Q240-'teg detail'!Q240</f>
        <v>0</v>
      </c>
      <c r="S240" s="354">
        <f aca="true" t="shared" si="48" ref="S240:S245">IF(I240=0,0,Q240/I240*100)</f>
        <v>0</v>
      </c>
    </row>
    <row r="241" spans="1:19" ht="12.75">
      <c r="A241" s="97"/>
      <c r="B241" s="75" t="s">
        <v>91</v>
      </c>
      <c r="C241" s="75" t="s">
        <v>178</v>
      </c>
      <c r="D241" s="76" t="str">
        <f>'ea detail'!D241</f>
        <v>VIISAD JA KUTSED</v>
      </c>
      <c r="E241" s="76"/>
      <c r="F241" s="77">
        <f>'ea detail'!F241</f>
        <v>0</v>
      </c>
      <c r="G241" s="324">
        <f>'ea detail'!G241</f>
        <v>0</v>
      </c>
      <c r="H241" s="95">
        <f>'ea detail'!H241</f>
        <v>0</v>
      </c>
      <c r="I241" s="77">
        <f t="shared" si="46"/>
        <v>0</v>
      </c>
      <c r="J241" s="333"/>
      <c r="K241" s="110"/>
      <c r="L241" s="357">
        <f>'ea detail'!L241</f>
        <v>0</v>
      </c>
      <c r="M241" s="307"/>
      <c r="N241" s="307"/>
      <c r="O241" s="307"/>
      <c r="P241" s="307"/>
      <c r="Q241" s="233">
        <f t="shared" si="47"/>
        <v>0</v>
      </c>
      <c r="R241" s="354">
        <f>'ea detail'!Q241-'teg detail'!Q241</f>
        <v>0</v>
      </c>
      <c r="S241" s="354">
        <f t="shared" si="48"/>
        <v>0</v>
      </c>
    </row>
    <row r="242" spans="1:19" ht="12.75">
      <c r="A242" s="97"/>
      <c r="B242" s="75"/>
      <c r="C242" s="75"/>
      <c r="D242" s="76" t="str">
        <f>'ea detail'!D242</f>
        <v>REISIKULUD VÄLISMAALE</v>
      </c>
      <c r="E242" s="76"/>
      <c r="F242" s="77">
        <f>'ea detail'!F242</f>
        <v>0</v>
      </c>
      <c r="G242" s="324">
        <f>'ea detail'!G242</f>
        <v>0</v>
      </c>
      <c r="H242" s="95">
        <f>'ea detail'!H242</f>
        <v>0</v>
      </c>
      <c r="I242" s="77">
        <f t="shared" si="46"/>
        <v>0</v>
      </c>
      <c r="J242" s="333"/>
      <c r="K242" s="110"/>
      <c r="L242" s="357">
        <f>'ea detail'!L242</f>
        <v>0</v>
      </c>
      <c r="M242" s="307"/>
      <c r="N242" s="307"/>
      <c r="O242" s="307"/>
      <c r="P242" s="307"/>
      <c r="Q242" s="233">
        <f t="shared" si="47"/>
        <v>0</v>
      </c>
      <c r="R242" s="354">
        <f>'ea detail'!Q242-'teg detail'!Q242</f>
        <v>0</v>
      </c>
      <c r="S242" s="354">
        <f t="shared" si="48"/>
        <v>0</v>
      </c>
    </row>
    <row r="243" spans="1:19" ht="12.75">
      <c r="A243" s="97"/>
      <c r="B243" s="75"/>
      <c r="C243" s="75"/>
      <c r="D243" s="76" t="str">
        <f>'ea detail'!D243</f>
        <v>MUUD REISIKULUD VÄLISMAALE</v>
      </c>
      <c r="E243" s="76"/>
      <c r="F243" s="77">
        <f>'ea detail'!F243</f>
        <v>0</v>
      </c>
      <c r="G243" s="324">
        <f>'ea detail'!G243</f>
        <v>0</v>
      </c>
      <c r="H243" s="95">
        <f>'ea detail'!H243</f>
        <v>0</v>
      </c>
      <c r="I243" s="77">
        <f t="shared" si="46"/>
        <v>0</v>
      </c>
      <c r="J243" s="333"/>
      <c r="K243" s="110"/>
      <c r="L243" s="357">
        <f>'ea detail'!L243</f>
        <v>0</v>
      </c>
      <c r="M243" s="307"/>
      <c r="N243" s="307"/>
      <c r="O243" s="307"/>
      <c r="P243" s="307"/>
      <c r="Q243" s="233">
        <f t="shared" si="47"/>
        <v>0</v>
      </c>
      <c r="R243" s="354">
        <f>'ea detail'!Q243-'teg detail'!Q243</f>
        <v>0</v>
      </c>
      <c r="S243" s="354">
        <f t="shared" si="48"/>
        <v>0</v>
      </c>
    </row>
    <row r="244" spans="1:19" ht="12.75">
      <c r="A244" s="97"/>
      <c r="B244" s="75" t="s">
        <v>90</v>
      </c>
      <c r="C244" s="75" t="s">
        <v>179</v>
      </c>
      <c r="D244" s="76" t="str">
        <f>'ea detail'!D244</f>
        <v>MAJUTUS VÄLISMAALE</v>
      </c>
      <c r="E244" s="76"/>
      <c r="F244" s="77">
        <f>'ea detail'!F244</f>
        <v>0</v>
      </c>
      <c r="G244" s="324">
        <f>'ea detail'!G244</f>
        <v>0</v>
      </c>
      <c r="H244" s="95">
        <f>'ea detail'!H244</f>
        <v>0</v>
      </c>
      <c r="I244" s="77">
        <f t="shared" si="46"/>
        <v>0</v>
      </c>
      <c r="J244" s="333"/>
      <c r="K244" s="110"/>
      <c r="L244" s="357">
        <f>'ea detail'!L244</f>
        <v>0</v>
      </c>
      <c r="M244" s="307"/>
      <c r="N244" s="307"/>
      <c r="O244" s="307"/>
      <c r="P244" s="307"/>
      <c r="Q244" s="233">
        <f t="shared" si="47"/>
        <v>0</v>
      </c>
      <c r="R244" s="354">
        <f>'ea detail'!Q244-'teg detail'!Q244</f>
        <v>0</v>
      </c>
      <c r="S244" s="354">
        <f t="shared" si="48"/>
        <v>0</v>
      </c>
    </row>
    <row r="245" spans="1:19" ht="12.75">
      <c r="A245" s="97"/>
      <c r="B245" s="75" t="s">
        <v>91</v>
      </c>
      <c r="C245" s="75" t="s">
        <v>179</v>
      </c>
      <c r="D245" s="76" t="str">
        <f>'ea detail'!D245</f>
        <v>PÄEVARAHA VÄLISMAALE</v>
      </c>
      <c r="E245" s="76"/>
      <c r="F245" s="77">
        <f>'ea detail'!F245</f>
        <v>0</v>
      </c>
      <c r="G245" s="324">
        <f>'ea detail'!G245</f>
        <v>0</v>
      </c>
      <c r="H245" s="95">
        <f>'ea detail'!H245</f>
        <v>0</v>
      </c>
      <c r="I245" s="77">
        <f t="shared" si="46"/>
        <v>0</v>
      </c>
      <c r="J245" s="333"/>
      <c r="K245" s="110"/>
      <c r="L245" s="357">
        <f>'ea detail'!L245</f>
        <v>0</v>
      </c>
      <c r="M245" s="307"/>
      <c r="N245" s="307"/>
      <c r="O245" s="307"/>
      <c r="P245" s="307"/>
      <c r="Q245" s="233">
        <f t="shared" si="47"/>
        <v>0</v>
      </c>
      <c r="R245" s="354">
        <f>'ea detail'!Q245-'teg detail'!Q245</f>
        <v>0</v>
      </c>
      <c r="S245" s="354">
        <f t="shared" si="48"/>
        <v>0</v>
      </c>
    </row>
    <row r="246" spans="1:19" ht="12.75">
      <c r="A246" s="97"/>
      <c r="B246" s="75"/>
      <c r="C246" s="75"/>
      <c r="D246" s="76"/>
      <c r="E246" s="76"/>
      <c r="F246" s="77"/>
      <c r="G246" s="85"/>
      <c r="H246" s="82"/>
      <c r="I246" s="77"/>
      <c r="J246" s="333"/>
      <c r="K246" s="110"/>
      <c r="L246" s="233"/>
      <c r="M246" s="222"/>
      <c r="N246" s="222"/>
      <c r="O246" s="222"/>
      <c r="P246" s="222"/>
      <c r="Q246" s="233"/>
      <c r="R246" s="353"/>
      <c r="S246" s="353"/>
    </row>
    <row r="247" spans="1:19" ht="12.75">
      <c r="A247" s="97"/>
      <c r="B247" s="92" t="s">
        <v>92</v>
      </c>
      <c r="C247" s="92"/>
      <c r="D247" s="93" t="s">
        <v>268</v>
      </c>
      <c r="E247" s="93"/>
      <c r="F247" s="77"/>
      <c r="G247" s="85"/>
      <c r="H247" s="82"/>
      <c r="I247" s="91">
        <f>SUM(I239:I246)</f>
        <v>0</v>
      </c>
      <c r="J247" s="333"/>
      <c r="K247" s="110"/>
      <c r="L247" s="91">
        <f>SUM(L239:L246)</f>
        <v>0</v>
      </c>
      <c r="M247" s="91">
        <f>SUM(M239:M246)</f>
        <v>0</v>
      </c>
      <c r="N247" s="91">
        <f>SUM(N239:N246)</f>
        <v>0</v>
      </c>
      <c r="O247" s="91">
        <f>SUM(O239:O246)</f>
        <v>0</v>
      </c>
      <c r="P247" s="91">
        <f>SUM(P239:P246)</f>
        <v>0</v>
      </c>
      <c r="Q247" s="355">
        <f>SUM(L247:P247)</f>
        <v>0</v>
      </c>
      <c r="R247" s="356">
        <f>'ea detail'!Q247-'teg detail'!Q247</f>
        <v>0</v>
      </c>
      <c r="S247" s="356">
        <f>IF(I247=0,0,Q247/I247*100)</f>
        <v>0</v>
      </c>
    </row>
    <row r="248" spans="1:19" ht="12.75">
      <c r="A248" s="97"/>
      <c r="B248" s="76"/>
      <c r="C248" s="76"/>
      <c r="D248" s="76"/>
      <c r="E248" s="76"/>
      <c r="F248" s="77"/>
      <c r="G248" s="85"/>
      <c r="H248" s="82"/>
      <c r="I248" s="77"/>
      <c r="J248" s="333"/>
      <c r="K248" s="110"/>
      <c r="L248" s="119"/>
      <c r="M248" s="119"/>
      <c r="N248" s="119"/>
      <c r="O248" s="119"/>
      <c r="P248" s="119"/>
      <c r="Q248" s="233"/>
      <c r="R248" s="353"/>
      <c r="S248" s="353"/>
    </row>
    <row r="249" spans="1:19" ht="12.75">
      <c r="A249" s="314">
        <f>'ea detail'!A249</f>
        <v>18</v>
      </c>
      <c r="B249" s="315" t="s">
        <v>8</v>
      </c>
      <c r="C249" s="315"/>
      <c r="D249" s="316" t="s">
        <v>193</v>
      </c>
      <c r="E249" s="330"/>
      <c r="F249" s="317" t="s">
        <v>152</v>
      </c>
      <c r="G249" s="318" t="s">
        <v>151</v>
      </c>
      <c r="H249" s="319" t="s">
        <v>153</v>
      </c>
      <c r="I249" s="320" t="s">
        <v>154</v>
      </c>
      <c r="J249" s="321" t="s">
        <v>20</v>
      </c>
      <c r="K249" s="110"/>
      <c r="L249" s="397" t="str">
        <f aca="true" t="shared" si="49" ref="L249:Q249">L7</f>
        <v>Arendus</v>
      </c>
      <c r="M249" s="397" t="str">
        <f t="shared" si="49"/>
        <v>daatum</v>
      </c>
      <c r="N249" s="397" t="str">
        <f t="shared" si="49"/>
        <v>daatum</v>
      </c>
      <c r="O249" s="397" t="str">
        <f t="shared" si="49"/>
        <v>daatum</v>
      </c>
      <c r="P249" s="397" t="str">
        <f t="shared" si="49"/>
        <v>daatum</v>
      </c>
      <c r="Q249" s="352" t="str">
        <f t="shared" si="49"/>
        <v>kokku €</v>
      </c>
      <c r="R249" s="352" t="s">
        <v>348</v>
      </c>
      <c r="S249" s="352" t="s">
        <v>10</v>
      </c>
    </row>
    <row r="250" spans="1:19" ht="12.75">
      <c r="A250" s="97"/>
      <c r="B250" s="76"/>
      <c r="C250" s="76"/>
      <c r="D250" s="76"/>
      <c r="E250" s="76"/>
      <c r="F250" s="77"/>
      <c r="G250" s="85"/>
      <c r="H250" s="82"/>
      <c r="I250" s="77"/>
      <c r="J250" s="333"/>
      <c r="K250" s="110"/>
      <c r="L250" s="357"/>
      <c r="M250" s="119"/>
      <c r="N250" s="119"/>
      <c r="O250" s="119"/>
      <c r="P250" s="119"/>
      <c r="Q250" s="233"/>
      <c r="R250" s="353"/>
      <c r="S250" s="353"/>
    </row>
    <row r="251" spans="1:19" ht="12.75">
      <c r="A251" s="97"/>
      <c r="B251" s="75" t="s">
        <v>93</v>
      </c>
      <c r="C251" s="75"/>
      <c r="D251" s="76" t="str">
        <f>'ea detail'!D251</f>
        <v>DIALOOGILEHT</v>
      </c>
      <c r="E251" s="76"/>
      <c r="F251" s="77">
        <f>'ea detail'!F251</f>
        <v>0</v>
      </c>
      <c r="G251" s="324">
        <f>'ea detail'!G251</f>
        <v>0</v>
      </c>
      <c r="H251" s="95">
        <f>'ea detail'!H251</f>
        <v>0</v>
      </c>
      <c r="I251" s="77">
        <f>F251*H251</f>
        <v>0</v>
      </c>
      <c r="J251" s="323">
        <f>'ea detail'!J252</f>
        <v>0</v>
      </c>
      <c r="K251" s="110"/>
      <c r="L251" s="357">
        <f>'ea detail'!L251</f>
        <v>0</v>
      </c>
      <c r="M251" s="307"/>
      <c r="N251" s="307"/>
      <c r="O251" s="307"/>
      <c r="P251" s="307"/>
      <c r="Q251" s="233">
        <f>SUM(L251:P251)</f>
        <v>0</v>
      </c>
      <c r="R251" s="354">
        <f>'ea detail'!Q251-'teg detail'!Q251</f>
        <v>0</v>
      </c>
      <c r="S251" s="354">
        <f>IF(I251=0,0,Q251/I251*100)</f>
        <v>0</v>
      </c>
    </row>
    <row r="252" spans="1:19" ht="12.75">
      <c r="A252" s="97"/>
      <c r="B252" s="75" t="s">
        <v>94</v>
      </c>
      <c r="C252" s="75"/>
      <c r="D252" s="76" t="str">
        <f>'ea detail'!D252</f>
        <v>TÕLKED</v>
      </c>
      <c r="E252" s="76"/>
      <c r="F252" s="77">
        <f>'ea detail'!F252</f>
        <v>0</v>
      </c>
      <c r="G252" s="324">
        <f>'ea detail'!G252</f>
        <v>0</v>
      </c>
      <c r="H252" s="95">
        <f>'ea detail'!H252</f>
        <v>0</v>
      </c>
      <c r="I252" s="77">
        <f>F252*H252</f>
        <v>0</v>
      </c>
      <c r="J252" s="323">
        <f>'ea detail'!J253</f>
        <v>0</v>
      </c>
      <c r="K252" s="110"/>
      <c r="L252" s="357">
        <f>'ea detail'!L252</f>
        <v>0</v>
      </c>
      <c r="M252" s="307"/>
      <c r="N252" s="307"/>
      <c r="O252" s="307"/>
      <c r="P252" s="307"/>
      <c r="Q252" s="233">
        <f>SUM(L252:P252)</f>
        <v>0</v>
      </c>
      <c r="R252" s="354">
        <f>'ea detail'!Q252-'teg detail'!Q252</f>
        <v>0</v>
      </c>
      <c r="S252" s="354">
        <f>IF(I252=0,0,Q252/I252*100)</f>
        <v>0</v>
      </c>
    </row>
    <row r="253" spans="1:19" ht="12.75">
      <c r="A253" s="97"/>
      <c r="B253" s="75" t="s">
        <v>17</v>
      </c>
      <c r="C253" s="75"/>
      <c r="D253" s="76" t="str">
        <f>'ea detail'!D253</f>
        <v>TC SUBTIITRITE TOIMETAMINE</v>
      </c>
      <c r="E253" s="76"/>
      <c r="F253" s="77">
        <f>'ea detail'!F253</f>
        <v>0</v>
      </c>
      <c r="G253" s="324">
        <f>'ea detail'!G253</f>
        <v>0</v>
      </c>
      <c r="H253" s="95">
        <f>'ea detail'!H253</f>
        <v>0</v>
      </c>
      <c r="I253" s="77">
        <f>F253*H253</f>
        <v>0</v>
      </c>
      <c r="J253" s="323">
        <f>'ea detail'!J254</f>
        <v>0</v>
      </c>
      <c r="K253" s="110"/>
      <c r="L253" s="357">
        <f>'ea detail'!L253</f>
        <v>0</v>
      </c>
      <c r="M253" s="307"/>
      <c r="N253" s="307"/>
      <c r="O253" s="307"/>
      <c r="P253" s="307"/>
      <c r="Q253" s="233">
        <f>SUM(L253:P253)</f>
        <v>0</v>
      </c>
      <c r="R253" s="354">
        <f>'ea detail'!Q253-'teg detail'!Q253</f>
        <v>0</v>
      </c>
      <c r="S253" s="354">
        <f>IF(I253=0,0,Q253/I253*100)</f>
        <v>0</v>
      </c>
    </row>
    <row r="254" spans="1:19" ht="12.75">
      <c r="A254" s="97"/>
      <c r="B254" s="75"/>
      <c r="C254" s="75"/>
      <c r="D254" s="76" t="str">
        <f>'ea detail'!D254</f>
        <v>MUUD</v>
      </c>
      <c r="E254" s="76"/>
      <c r="F254" s="77">
        <f>'ea detail'!F254</f>
        <v>0</v>
      </c>
      <c r="G254" s="324">
        <f>'ea detail'!G254</f>
        <v>0</v>
      </c>
      <c r="H254" s="95">
        <f>'ea detail'!H254</f>
        <v>0</v>
      </c>
      <c r="I254" s="77">
        <f>F254*H254</f>
        <v>0</v>
      </c>
      <c r="J254" s="323">
        <f>'ea detail'!J255</f>
        <v>0</v>
      </c>
      <c r="K254" s="110"/>
      <c r="L254" s="357">
        <f>'ea detail'!L254</f>
        <v>0</v>
      </c>
      <c r="M254" s="307"/>
      <c r="N254" s="307"/>
      <c r="O254" s="307"/>
      <c r="P254" s="307"/>
      <c r="Q254" s="233">
        <f>SUM(L254:P254)</f>
        <v>0</v>
      </c>
      <c r="R254" s="354">
        <f>'ea detail'!Q254-'teg detail'!Q254</f>
        <v>0</v>
      </c>
      <c r="S254" s="354">
        <f>IF(I254=0,0,Q254/I254*100)</f>
        <v>0</v>
      </c>
    </row>
    <row r="255" spans="1:19" ht="12.75">
      <c r="A255" s="97"/>
      <c r="B255" s="76"/>
      <c r="C255" s="76"/>
      <c r="D255" s="76"/>
      <c r="E255" s="76"/>
      <c r="F255" s="77"/>
      <c r="G255" s="85"/>
      <c r="H255" s="82"/>
      <c r="I255" s="77"/>
      <c r="J255" s="333"/>
      <c r="K255" s="110"/>
      <c r="L255" s="357"/>
      <c r="M255" s="119"/>
      <c r="N255" s="119"/>
      <c r="O255" s="119"/>
      <c r="P255" s="119"/>
      <c r="Q255" s="233"/>
      <c r="R255" s="353"/>
      <c r="S255" s="353"/>
    </row>
    <row r="256" spans="1:19" ht="12.75">
      <c r="A256" s="97"/>
      <c r="B256" s="92" t="s">
        <v>95</v>
      </c>
      <c r="C256" s="92"/>
      <c r="D256" s="93" t="s">
        <v>234</v>
      </c>
      <c r="E256" s="93"/>
      <c r="F256" s="77"/>
      <c r="G256" s="85"/>
      <c r="H256" s="82"/>
      <c r="I256" s="91">
        <f>SUM(I251:I254)</f>
        <v>0</v>
      </c>
      <c r="J256" s="333"/>
      <c r="K256" s="110"/>
      <c r="L256" s="91">
        <f>SUM(L251:L254)</f>
        <v>0</v>
      </c>
      <c r="M256" s="91">
        <f>SUM(M251:M254)</f>
        <v>0</v>
      </c>
      <c r="N256" s="91">
        <f>SUM(N251:N254)</f>
        <v>0</v>
      </c>
      <c r="O256" s="91">
        <f>SUM(O251:O254)</f>
        <v>0</v>
      </c>
      <c r="P256" s="91">
        <f>SUM(P251:P254)</f>
        <v>0</v>
      </c>
      <c r="Q256" s="355">
        <f>SUM(L256:P256)</f>
        <v>0</v>
      </c>
      <c r="R256" s="356">
        <f>'ea detail'!Q256-'teg detail'!Q256</f>
        <v>0</v>
      </c>
      <c r="S256" s="356">
        <f>IF(I256=0,0,Q256/I256*100)</f>
        <v>0</v>
      </c>
    </row>
    <row r="257" spans="1:19" ht="12.75">
      <c r="A257" s="97"/>
      <c r="B257" s="76"/>
      <c r="C257" s="76"/>
      <c r="D257" s="329" t="s">
        <v>116</v>
      </c>
      <c r="E257" s="76"/>
      <c r="F257" s="77"/>
      <c r="G257" s="85"/>
      <c r="H257" s="82"/>
      <c r="I257" s="77"/>
      <c r="J257" s="333"/>
      <c r="K257" s="110"/>
      <c r="L257" s="233"/>
      <c r="M257" s="119"/>
      <c r="N257" s="119"/>
      <c r="O257" s="119"/>
      <c r="P257" s="119"/>
      <c r="Q257" s="233"/>
      <c r="R257" s="353"/>
      <c r="S257" s="353"/>
    </row>
    <row r="258" spans="1:19" ht="12.75">
      <c r="A258" s="314">
        <f>'ea detail'!A258</f>
        <v>19</v>
      </c>
      <c r="B258" s="315" t="s">
        <v>96</v>
      </c>
      <c r="C258" s="315"/>
      <c r="D258" s="316" t="s">
        <v>338</v>
      </c>
      <c r="E258" s="330"/>
      <c r="F258" s="317" t="s">
        <v>152</v>
      </c>
      <c r="G258" s="318" t="s">
        <v>151</v>
      </c>
      <c r="H258" s="319" t="s">
        <v>153</v>
      </c>
      <c r="I258" s="320" t="s">
        <v>154</v>
      </c>
      <c r="J258" s="321" t="s">
        <v>20</v>
      </c>
      <c r="K258" s="110"/>
      <c r="L258" s="397" t="str">
        <f aca="true" t="shared" si="50" ref="L258:Q258">L7</f>
        <v>Arendus</v>
      </c>
      <c r="M258" s="397" t="str">
        <f t="shared" si="50"/>
        <v>daatum</v>
      </c>
      <c r="N258" s="397" t="str">
        <f t="shared" si="50"/>
        <v>daatum</v>
      </c>
      <c r="O258" s="397" t="str">
        <f t="shared" si="50"/>
        <v>daatum</v>
      </c>
      <c r="P258" s="397" t="str">
        <f t="shared" si="50"/>
        <v>daatum</v>
      </c>
      <c r="Q258" s="352" t="str">
        <f t="shared" si="50"/>
        <v>kokku €</v>
      </c>
      <c r="R258" s="352" t="s">
        <v>348</v>
      </c>
      <c r="S258" s="352" t="s">
        <v>10</v>
      </c>
    </row>
    <row r="259" spans="1:19" ht="12.75">
      <c r="A259" s="97"/>
      <c r="B259" s="76"/>
      <c r="C259" s="76"/>
      <c r="D259" s="76"/>
      <c r="E259" s="76"/>
      <c r="F259" s="338"/>
      <c r="G259" s="98"/>
      <c r="H259" s="82"/>
      <c r="I259" s="77"/>
      <c r="J259" s="333"/>
      <c r="K259" s="110"/>
      <c r="L259" s="357"/>
      <c r="M259" s="119"/>
      <c r="N259" s="119"/>
      <c r="O259" s="119"/>
      <c r="P259" s="119"/>
      <c r="Q259" s="233"/>
      <c r="R259" s="353"/>
      <c r="S259" s="353"/>
    </row>
    <row r="260" spans="1:19" ht="12.75">
      <c r="A260" s="97"/>
      <c r="B260" s="75" t="s">
        <v>97</v>
      </c>
      <c r="C260" s="75"/>
      <c r="D260" s="76" t="str">
        <f>'ea detail'!D260</f>
        <v>RAVI / ÕNNETUSJUHTUMI KINDLUSTUS</v>
      </c>
      <c r="E260" s="76"/>
      <c r="F260" s="77">
        <f>'ea detail'!F260</f>
        <v>0</v>
      </c>
      <c r="G260" s="324">
        <f>'ea detail'!G260</f>
        <v>0</v>
      </c>
      <c r="H260" s="95">
        <f>'ea detail'!H260</f>
        <v>0</v>
      </c>
      <c r="I260" s="77">
        <f>F260*H260</f>
        <v>0</v>
      </c>
      <c r="J260" s="333"/>
      <c r="K260" s="110"/>
      <c r="L260" s="357">
        <f>'ea detail'!L260</f>
        <v>0</v>
      </c>
      <c r="M260" s="307"/>
      <c r="N260" s="307"/>
      <c r="O260" s="307"/>
      <c r="P260" s="307"/>
      <c r="Q260" s="233">
        <f>SUM(L260:P260)</f>
        <v>0</v>
      </c>
      <c r="R260" s="354">
        <f>'ea detail'!Q260-'teg detail'!Q260</f>
        <v>0</v>
      </c>
      <c r="S260" s="354">
        <f>IF(I260=0,0,Q260/I260*100)</f>
        <v>0</v>
      </c>
    </row>
    <row r="261" spans="1:19" ht="12.75">
      <c r="A261" s="97"/>
      <c r="B261" s="75" t="s">
        <v>98</v>
      </c>
      <c r="C261" s="75"/>
      <c r="D261" s="76" t="str">
        <f>'ea detail'!D261</f>
        <v>TEHNIKAKINDLUSTUS</v>
      </c>
      <c r="E261" s="76"/>
      <c r="F261" s="77">
        <f>'ea detail'!F261</f>
        <v>0</v>
      </c>
      <c r="G261" s="324">
        <f>'ea detail'!G261</f>
        <v>0</v>
      </c>
      <c r="H261" s="95">
        <f>'ea detail'!H261</f>
        <v>0</v>
      </c>
      <c r="I261" s="77">
        <f>F261*H261</f>
        <v>0</v>
      </c>
      <c r="J261" s="333"/>
      <c r="K261" s="110"/>
      <c r="L261" s="357">
        <f>'ea detail'!L261</f>
        <v>0</v>
      </c>
      <c r="M261" s="307"/>
      <c r="N261" s="307"/>
      <c r="O261" s="307"/>
      <c r="P261" s="307"/>
      <c r="Q261" s="233">
        <f>SUM(L261:P261)</f>
        <v>0</v>
      </c>
      <c r="R261" s="354">
        <f>'ea detail'!Q261-'teg detail'!Q261</f>
        <v>0</v>
      </c>
      <c r="S261" s="354">
        <f>IF(I261=0,0,Q261/I261*100)</f>
        <v>0</v>
      </c>
    </row>
    <row r="262" spans="1:19" ht="12.75">
      <c r="A262" s="97"/>
      <c r="B262" s="76"/>
      <c r="C262" s="76"/>
      <c r="D262" s="76"/>
      <c r="E262" s="76"/>
      <c r="F262" s="77"/>
      <c r="G262" s="85"/>
      <c r="H262" s="82"/>
      <c r="I262" s="77"/>
      <c r="J262" s="333"/>
      <c r="K262" s="110"/>
      <c r="L262" s="357"/>
      <c r="M262" s="119"/>
      <c r="N262" s="119"/>
      <c r="O262" s="119"/>
      <c r="P262" s="119"/>
      <c r="Q262" s="233"/>
      <c r="R262" s="353"/>
      <c r="S262" s="353"/>
    </row>
    <row r="263" spans="1:19" ht="12.75">
      <c r="A263" s="97"/>
      <c r="B263" s="92" t="s">
        <v>102</v>
      </c>
      <c r="C263" s="92"/>
      <c r="D263" s="93" t="s">
        <v>233</v>
      </c>
      <c r="E263" s="93"/>
      <c r="F263" s="77"/>
      <c r="G263" s="85"/>
      <c r="H263" s="82"/>
      <c r="I263" s="91">
        <f>SUM(I260:I261)</f>
        <v>0</v>
      </c>
      <c r="J263" s="333"/>
      <c r="K263" s="110"/>
      <c r="L263" s="91">
        <f>SUM(L260:L261)</f>
        <v>0</v>
      </c>
      <c r="M263" s="83">
        <f>SUM(M260:M261)</f>
        <v>0</v>
      </c>
      <c r="N263" s="83">
        <f>SUM(N260:N261)</f>
        <v>0</v>
      </c>
      <c r="O263" s="83">
        <f>SUM(O260:O261)</f>
        <v>0</v>
      </c>
      <c r="P263" s="83">
        <f>SUM(P260:P261)</f>
        <v>0</v>
      </c>
      <c r="Q263" s="355">
        <f>SUM(L263:P263)</f>
        <v>0</v>
      </c>
      <c r="R263" s="356">
        <f>'ea detail'!Q263-'teg detail'!Q263</f>
        <v>0</v>
      </c>
      <c r="S263" s="356">
        <f>IF(I263=0,0,Q263/I263*100)</f>
        <v>0</v>
      </c>
    </row>
    <row r="264" spans="1:19" ht="12.75">
      <c r="A264" s="97"/>
      <c r="B264" s="76"/>
      <c r="C264" s="76"/>
      <c r="D264" s="329" t="s">
        <v>116</v>
      </c>
      <c r="E264" s="93"/>
      <c r="F264" s="77"/>
      <c r="G264" s="85"/>
      <c r="H264" s="82"/>
      <c r="I264" s="77"/>
      <c r="J264" s="333"/>
      <c r="K264" s="110"/>
      <c r="L264" s="233"/>
      <c r="M264" s="119"/>
      <c r="N264" s="119"/>
      <c r="O264" s="119"/>
      <c r="P264" s="119"/>
      <c r="Q264" s="233"/>
      <c r="R264" s="353"/>
      <c r="S264" s="353"/>
    </row>
    <row r="265" spans="1:19" ht="12.75">
      <c r="A265" s="383">
        <v>20</v>
      </c>
      <c r="B265" s="59" t="s">
        <v>96</v>
      </c>
      <c r="C265" s="59"/>
      <c r="D265" s="60" t="s">
        <v>148</v>
      </c>
      <c r="E265" s="112"/>
      <c r="F265" s="61" t="s">
        <v>152</v>
      </c>
      <c r="G265" s="62" t="s">
        <v>151</v>
      </c>
      <c r="H265" s="64" t="s">
        <v>153</v>
      </c>
      <c r="I265" s="64" t="s">
        <v>154</v>
      </c>
      <c r="J265" s="65" t="s">
        <v>20</v>
      </c>
      <c r="K265" s="110"/>
      <c r="L265" s="397" t="str">
        <f aca="true" t="shared" si="51" ref="L265:Q265">L7</f>
        <v>Arendus</v>
      </c>
      <c r="M265" s="397" t="str">
        <f t="shared" si="51"/>
        <v>daatum</v>
      </c>
      <c r="N265" s="397" t="str">
        <f t="shared" si="51"/>
        <v>daatum</v>
      </c>
      <c r="O265" s="397" t="str">
        <f t="shared" si="51"/>
        <v>daatum</v>
      </c>
      <c r="P265" s="397" t="str">
        <f t="shared" si="51"/>
        <v>daatum</v>
      </c>
      <c r="Q265" s="352" t="str">
        <f t="shared" si="51"/>
        <v>kokku €</v>
      </c>
      <c r="R265" s="352" t="s">
        <v>348</v>
      </c>
      <c r="S265" s="352" t="s">
        <v>10</v>
      </c>
    </row>
    <row r="266" spans="1:19" ht="12.75">
      <c r="A266" s="97"/>
      <c r="B266" s="76"/>
      <c r="C266" s="76"/>
      <c r="D266" s="329"/>
      <c r="E266" s="93"/>
      <c r="F266" s="77"/>
      <c r="G266" s="85"/>
      <c r="H266" s="82"/>
      <c r="I266" s="77"/>
      <c r="J266" s="333"/>
      <c r="K266" s="110"/>
      <c r="L266" s="357"/>
      <c r="M266" s="119"/>
      <c r="N266" s="119"/>
      <c r="O266" s="119"/>
      <c r="P266" s="119"/>
      <c r="Q266" s="233"/>
      <c r="R266" s="353"/>
      <c r="S266" s="353"/>
    </row>
    <row r="267" spans="1:19" ht="12.75">
      <c r="A267" s="97"/>
      <c r="B267" s="76"/>
      <c r="C267" s="76"/>
      <c r="D267" s="76" t="str">
        <f>'ea detail'!D267</f>
        <v>AUDIT</v>
      </c>
      <c r="E267" s="93"/>
      <c r="F267" s="77">
        <f>'ea detail'!F267</f>
        <v>0</v>
      </c>
      <c r="G267" s="77">
        <f>'ea detail'!G267</f>
        <v>0</v>
      </c>
      <c r="H267" s="77">
        <f>'ea detail'!H267</f>
        <v>0</v>
      </c>
      <c r="I267" s="77">
        <f>F267*H267</f>
        <v>0</v>
      </c>
      <c r="J267" s="333"/>
      <c r="K267" s="110"/>
      <c r="L267" s="357">
        <f>'ea detail'!L267</f>
        <v>0</v>
      </c>
      <c r="M267" s="307"/>
      <c r="N267" s="307"/>
      <c r="O267" s="307"/>
      <c r="P267" s="307"/>
      <c r="Q267" s="233">
        <f>SUM(L267:P267)</f>
        <v>0</v>
      </c>
      <c r="R267" s="354">
        <f>'ea detail'!Q267-'teg detail'!Q267</f>
        <v>0</v>
      </c>
      <c r="S267" s="354">
        <f>IF(I267=0,0,Q267/I267*100)</f>
        <v>0</v>
      </c>
    </row>
    <row r="268" spans="1:19" ht="12.75">
      <c r="A268" s="97"/>
      <c r="B268" s="76"/>
      <c r="C268" s="76"/>
      <c r="D268" s="329"/>
      <c r="E268" s="93"/>
      <c r="F268" s="77"/>
      <c r="G268" s="85"/>
      <c r="H268" s="82"/>
      <c r="I268" s="77"/>
      <c r="J268" s="333"/>
      <c r="K268" s="110"/>
      <c r="L268" s="357"/>
      <c r="M268" s="119"/>
      <c r="N268" s="119"/>
      <c r="O268" s="119"/>
      <c r="P268" s="119"/>
      <c r="Q268" s="233"/>
      <c r="R268" s="353"/>
      <c r="S268" s="353"/>
    </row>
    <row r="269" spans="1:19" ht="12.75">
      <c r="A269" s="97"/>
      <c r="B269" s="76"/>
      <c r="C269" s="76"/>
      <c r="D269" s="80" t="s">
        <v>340</v>
      </c>
      <c r="E269" s="93"/>
      <c r="F269" s="77"/>
      <c r="G269" s="85"/>
      <c r="H269" s="82"/>
      <c r="I269" s="91">
        <f>SUM(I267)</f>
        <v>0</v>
      </c>
      <c r="J269" s="333"/>
      <c r="K269" s="110"/>
      <c r="L269" s="91">
        <f>SUM(L267)</f>
        <v>0</v>
      </c>
      <c r="M269" s="83">
        <f>SUM(M267)</f>
        <v>0</v>
      </c>
      <c r="N269" s="83">
        <f>SUM(N267)</f>
        <v>0</v>
      </c>
      <c r="O269" s="83">
        <f>SUM(O267)</f>
        <v>0</v>
      </c>
      <c r="P269" s="83">
        <f>SUM(P267)</f>
        <v>0</v>
      </c>
      <c r="Q269" s="355">
        <f>SUM(L269:P269)</f>
        <v>0</v>
      </c>
      <c r="R269" s="356">
        <f>'ea detail'!Q269-'teg detail'!Q269</f>
        <v>0</v>
      </c>
      <c r="S269" s="356">
        <f>IF(I269=0,0,Q269/I269*100)</f>
        <v>0</v>
      </c>
    </row>
    <row r="270" spans="1:19" ht="12.75">
      <c r="A270" s="97"/>
      <c r="B270" s="76"/>
      <c r="C270" s="76"/>
      <c r="D270" s="84" t="s">
        <v>116</v>
      </c>
      <c r="E270" s="93"/>
      <c r="F270" s="77"/>
      <c r="G270" s="85"/>
      <c r="H270" s="82"/>
      <c r="I270" s="77"/>
      <c r="J270" s="333"/>
      <c r="K270" s="110"/>
      <c r="L270" s="233"/>
      <c r="M270" s="119"/>
      <c r="N270" s="119"/>
      <c r="O270" s="119"/>
      <c r="P270" s="119"/>
      <c r="Q270" s="233"/>
      <c r="R270" s="353"/>
      <c r="S270" s="353"/>
    </row>
    <row r="271" spans="1:19" ht="12.75">
      <c r="A271" s="383">
        <v>21</v>
      </c>
      <c r="B271" s="59" t="s">
        <v>96</v>
      </c>
      <c r="C271" s="59"/>
      <c r="D271" s="60" t="s">
        <v>341</v>
      </c>
      <c r="E271" s="112"/>
      <c r="F271" s="61" t="s">
        <v>152</v>
      </c>
      <c r="G271" s="62" t="s">
        <v>151</v>
      </c>
      <c r="H271" s="64" t="s">
        <v>153</v>
      </c>
      <c r="I271" s="64" t="s">
        <v>154</v>
      </c>
      <c r="J271" s="65" t="s">
        <v>20</v>
      </c>
      <c r="K271" s="110"/>
      <c r="L271" s="397" t="str">
        <f aca="true" t="shared" si="52" ref="L271:Q271">L7</f>
        <v>Arendus</v>
      </c>
      <c r="M271" s="397" t="str">
        <f t="shared" si="52"/>
        <v>daatum</v>
      </c>
      <c r="N271" s="397" t="str">
        <f t="shared" si="52"/>
        <v>daatum</v>
      </c>
      <c r="O271" s="397" t="str">
        <f t="shared" si="52"/>
        <v>daatum</v>
      </c>
      <c r="P271" s="397" t="str">
        <f t="shared" si="52"/>
        <v>daatum</v>
      </c>
      <c r="Q271" s="352" t="str">
        <f t="shared" si="52"/>
        <v>kokku €</v>
      </c>
      <c r="R271" s="352" t="s">
        <v>348</v>
      </c>
      <c r="S271" s="352" t="s">
        <v>10</v>
      </c>
    </row>
    <row r="272" spans="1:19" ht="12.75">
      <c r="A272" s="97"/>
      <c r="B272" s="76"/>
      <c r="C272" s="76"/>
      <c r="D272" s="329"/>
      <c r="E272" s="93"/>
      <c r="F272" s="77"/>
      <c r="G272" s="85"/>
      <c r="H272" s="82"/>
      <c r="I272" s="77"/>
      <c r="J272" s="333"/>
      <c r="K272" s="110"/>
      <c r="L272" s="357"/>
      <c r="M272" s="119"/>
      <c r="N272" s="119"/>
      <c r="O272" s="119"/>
      <c r="P272" s="119"/>
      <c r="Q272" s="233"/>
      <c r="R272" s="353"/>
      <c r="S272" s="353"/>
    </row>
    <row r="273" spans="1:19" ht="12.75">
      <c r="A273" s="97"/>
      <c r="B273" s="76"/>
      <c r="C273" s="76"/>
      <c r="D273" s="76" t="str">
        <f>'ea detail'!D273</f>
        <v>PANGA TEENUSTASU/ FINANTSKULU</v>
      </c>
      <c r="E273" s="93"/>
      <c r="F273" s="77">
        <f>'ea detail'!F273</f>
        <v>0</v>
      </c>
      <c r="G273" s="77">
        <f>'ea detail'!G273</f>
        <v>0</v>
      </c>
      <c r="H273" s="77">
        <f>'ea detail'!H273</f>
        <v>0</v>
      </c>
      <c r="I273" s="77">
        <f>F273*H273</f>
        <v>0</v>
      </c>
      <c r="J273" s="333"/>
      <c r="K273" s="110"/>
      <c r="L273" s="357">
        <f>'ea detail'!L273</f>
        <v>0</v>
      </c>
      <c r="M273" s="307"/>
      <c r="N273" s="307"/>
      <c r="O273" s="307"/>
      <c r="P273" s="307"/>
      <c r="Q273" s="233">
        <f>SUM(L273:P273)</f>
        <v>0</v>
      </c>
      <c r="R273" s="354">
        <f>'ea detail'!Q273-'teg detail'!Q273</f>
        <v>0</v>
      </c>
      <c r="S273" s="354">
        <f>IF(I273=0,0,Q273/I273*100)</f>
        <v>0</v>
      </c>
    </row>
    <row r="274" spans="1:19" ht="12.75">
      <c r="A274" s="97"/>
      <c r="B274" s="76"/>
      <c r="C274" s="76"/>
      <c r="D274" s="76" t="str">
        <f>'ea detail'!D274</f>
        <v>JURIIDILINE TEENUS</v>
      </c>
      <c r="E274" s="93"/>
      <c r="F274" s="77">
        <f>'ea detail'!F274</f>
        <v>0</v>
      </c>
      <c r="G274" s="77">
        <f>'ea detail'!G274</f>
        <v>0</v>
      </c>
      <c r="H274" s="77">
        <f>'ea detail'!H274</f>
        <v>0</v>
      </c>
      <c r="I274" s="77">
        <f>F274*H274</f>
        <v>0</v>
      </c>
      <c r="J274" s="333"/>
      <c r="K274" s="110"/>
      <c r="L274" s="357">
        <f>'ea detail'!L274</f>
        <v>0</v>
      </c>
      <c r="M274" s="307"/>
      <c r="N274" s="307"/>
      <c r="O274" s="307"/>
      <c r="P274" s="307"/>
      <c r="Q274" s="233">
        <f>SUM(L274:P274)</f>
        <v>0</v>
      </c>
      <c r="R274" s="354">
        <f>'ea detail'!Q274-'teg detail'!Q274</f>
        <v>0</v>
      </c>
      <c r="S274" s="354">
        <f>IF(I274=0,0,Q274/I274*100)</f>
        <v>0</v>
      </c>
    </row>
    <row r="275" spans="1:19" ht="12.75">
      <c r="A275" s="97"/>
      <c r="B275" s="76"/>
      <c r="C275" s="76"/>
      <c r="D275" s="76" t="str">
        <f>'ea detail'!D275</f>
        <v>MUUD</v>
      </c>
      <c r="E275" s="93"/>
      <c r="F275" s="77">
        <f>'ea detail'!F275</f>
        <v>0</v>
      </c>
      <c r="G275" s="77">
        <f>'ea detail'!G275</f>
        <v>0</v>
      </c>
      <c r="H275" s="77">
        <f>'ea detail'!H275</f>
        <v>0</v>
      </c>
      <c r="I275" s="77">
        <f>F275*H275</f>
        <v>0</v>
      </c>
      <c r="J275" s="333"/>
      <c r="K275" s="110"/>
      <c r="L275" s="357">
        <f>'ea detail'!L275</f>
        <v>0</v>
      </c>
      <c r="M275" s="307"/>
      <c r="N275" s="307"/>
      <c r="O275" s="307"/>
      <c r="P275" s="307"/>
      <c r="Q275" s="233">
        <f>SUM(L275:P275)</f>
        <v>0</v>
      </c>
      <c r="R275" s="354">
        <f>'ea detail'!Q275-'teg detail'!Q275</f>
        <v>0</v>
      </c>
      <c r="S275" s="354">
        <f>IF(I275=0,0,Q275/I275*100)</f>
        <v>0</v>
      </c>
    </row>
    <row r="276" spans="1:19" ht="12.75">
      <c r="A276" s="97"/>
      <c r="B276" s="76"/>
      <c r="C276" s="76"/>
      <c r="D276" s="329"/>
      <c r="E276" s="93"/>
      <c r="F276" s="77"/>
      <c r="G276" s="85"/>
      <c r="H276" s="82"/>
      <c r="I276" s="77"/>
      <c r="J276" s="333"/>
      <c r="K276" s="110"/>
      <c r="L276" s="233"/>
      <c r="M276" s="119"/>
      <c r="N276" s="119"/>
      <c r="O276" s="119"/>
      <c r="P276" s="119"/>
      <c r="Q276" s="233"/>
      <c r="R276" s="353"/>
      <c r="S276" s="353"/>
    </row>
    <row r="277" spans="1:19" ht="12.75">
      <c r="A277" s="97"/>
      <c r="B277" s="76"/>
      <c r="C277" s="76"/>
      <c r="D277" s="80" t="s">
        <v>411</v>
      </c>
      <c r="E277" s="93"/>
      <c r="F277" s="77"/>
      <c r="G277" s="85"/>
      <c r="H277" s="82"/>
      <c r="I277" s="91">
        <f>SUM(I273:I275)</f>
        <v>0</v>
      </c>
      <c r="J277" s="333"/>
      <c r="K277" s="110"/>
      <c r="L277" s="91">
        <f>SUM(L273:L275)</f>
        <v>0</v>
      </c>
      <c r="M277" s="83">
        <f>SUM(M273:M275)</f>
        <v>0</v>
      </c>
      <c r="N277" s="83">
        <f>SUM(N273:N275)</f>
        <v>0</v>
      </c>
      <c r="O277" s="83">
        <f>SUM(O273:O275)</f>
        <v>0</v>
      </c>
      <c r="P277" s="83">
        <f>SUM(P273:P275)</f>
        <v>0</v>
      </c>
      <c r="Q277" s="355">
        <f>SUM(L277:P277)</f>
        <v>0</v>
      </c>
      <c r="R277" s="356">
        <f>'ea detail'!Q277-'teg detail'!Q277</f>
        <v>0</v>
      </c>
      <c r="S277" s="356">
        <f>IF(I277=0,0,Q277/I277*100)</f>
        <v>0</v>
      </c>
    </row>
    <row r="278" spans="1:19" ht="12.75">
      <c r="A278" s="97"/>
      <c r="B278" s="76"/>
      <c r="C278" s="76"/>
      <c r="D278" s="84" t="s">
        <v>116</v>
      </c>
      <c r="E278" s="93"/>
      <c r="F278" s="77"/>
      <c r="G278" s="85"/>
      <c r="H278" s="82"/>
      <c r="I278" s="77"/>
      <c r="J278" s="333"/>
      <c r="K278" s="110"/>
      <c r="L278" s="233"/>
      <c r="M278" s="119"/>
      <c r="N278" s="119"/>
      <c r="O278" s="119"/>
      <c r="P278" s="119"/>
      <c r="Q278" s="233"/>
      <c r="R278" s="353"/>
      <c r="S278" s="353"/>
    </row>
    <row r="279" spans="1:19" ht="12.75">
      <c r="A279" s="314">
        <f>'ea detail'!A279</f>
        <v>22</v>
      </c>
      <c r="B279" s="315" t="s">
        <v>9</v>
      </c>
      <c r="C279" s="315"/>
      <c r="D279" s="316" t="s">
        <v>194</v>
      </c>
      <c r="E279" s="330"/>
      <c r="F279" s="317" t="s">
        <v>152</v>
      </c>
      <c r="G279" s="318" t="s">
        <v>151</v>
      </c>
      <c r="H279" s="319" t="s">
        <v>153</v>
      </c>
      <c r="I279" s="320" t="s">
        <v>154</v>
      </c>
      <c r="J279" s="321" t="s">
        <v>20</v>
      </c>
      <c r="K279" s="110"/>
      <c r="L279" s="397" t="str">
        <f aca="true" t="shared" si="53" ref="L279:Q279">L7</f>
        <v>Arendus</v>
      </c>
      <c r="M279" s="397" t="str">
        <f t="shared" si="53"/>
        <v>daatum</v>
      </c>
      <c r="N279" s="397" t="str">
        <f t="shared" si="53"/>
        <v>daatum</v>
      </c>
      <c r="O279" s="397" t="str">
        <f t="shared" si="53"/>
        <v>daatum</v>
      </c>
      <c r="P279" s="397" t="str">
        <f t="shared" si="53"/>
        <v>daatum</v>
      </c>
      <c r="Q279" s="352" t="str">
        <f t="shared" si="53"/>
        <v>kokku €</v>
      </c>
      <c r="R279" s="352" t="s">
        <v>348</v>
      </c>
      <c r="S279" s="352" t="s">
        <v>10</v>
      </c>
    </row>
    <row r="280" spans="1:19" ht="12.75">
      <c r="A280" s="97"/>
      <c r="B280" s="76"/>
      <c r="C280" s="76"/>
      <c r="D280" s="76"/>
      <c r="E280" s="76"/>
      <c r="F280" s="77"/>
      <c r="G280" s="85"/>
      <c r="H280" s="82"/>
      <c r="I280" s="77"/>
      <c r="J280" s="333"/>
      <c r="K280" s="110"/>
      <c r="L280" s="357"/>
      <c r="M280" s="119"/>
      <c r="N280" s="119"/>
      <c r="O280" s="119"/>
      <c r="P280" s="119"/>
      <c r="Q280" s="233"/>
      <c r="R280" s="353"/>
      <c r="S280" s="353"/>
    </row>
    <row r="281" spans="1:19" ht="12.75">
      <c r="A281" s="97"/>
      <c r="B281" s="75" t="s">
        <v>103</v>
      </c>
      <c r="C281" s="75"/>
      <c r="D281" s="76" t="str">
        <f>'ea detail'!D281</f>
        <v>ARENDUSPILOODI TEGEMINE</v>
      </c>
      <c r="E281" s="76"/>
      <c r="F281" s="77">
        <f>'ea detail'!F281</f>
        <v>0</v>
      </c>
      <c r="G281" s="324">
        <f>'ea detail'!G281</f>
        <v>0</v>
      </c>
      <c r="H281" s="95">
        <f>'ea detail'!H281</f>
        <v>0</v>
      </c>
      <c r="I281" s="77">
        <f>F281*H281</f>
        <v>0</v>
      </c>
      <c r="J281" s="323">
        <f>'ea detail'!J281</f>
        <v>0</v>
      </c>
      <c r="K281" s="110"/>
      <c r="L281" s="357">
        <f>'ea detail'!L281</f>
        <v>0</v>
      </c>
      <c r="M281" s="307"/>
      <c r="N281" s="307"/>
      <c r="O281" s="307"/>
      <c r="P281" s="307"/>
      <c r="Q281" s="233">
        <f>SUM(L281:P281)</f>
        <v>0</v>
      </c>
      <c r="R281" s="354">
        <f>'ea detail'!Q281-'teg detail'!Q281</f>
        <v>0</v>
      </c>
      <c r="S281" s="354">
        <f>IF(I281=0,0,Q281/I281*100)</f>
        <v>0</v>
      </c>
    </row>
    <row r="282" spans="1:19" ht="12.75">
      <c r="A282" s="97"/>
      <c r="B282" s="75" t="s">
        <v>104</v>
      </c>
      <c r="C282" s="75"/>
      <c r="D282" s="76" t="str">
        <f>'ea detail'!D282</f>
        <v>TREILERITE TEGEMINE</v>
      </c>
      <c r="E282" s="76"/>
      <c r="F282" s="77">
        <f>'ea detail'!F282</f>
        <v>0</v>
      </c>
      <c r="G282" s="324">
        <f>'ea detail'!G282</f>
        <v>0</v>
      </c>
      <c r="H282" s="95">
        <f>'ea detail'!H282</f>
        <v>0</v>
      </c>
      <c r="I282" s="77">
        <f aca="true" t="shared" si="54" ref="I282:I288">F282*H282</f>
        <v>0</v>
      </c>
      <c r="J282" s="323">
        <f>'ea detail'!J282</f>
        <v>0</v>
      </c>
      <c r="K282" s="110"/>
      <c r="L282" s="357">
        <f>'ea detail'!L282</f>
        <v>0</v>
      </c>
      <c r="M282" s="307"/>
      <c r="N282" s="307"/>
      <c r="O282" s="307"/>
      <c r="P282" s="307"/>
      <c r="Q282" s="233">
        <f aca="true" t="shared" si="55" ref="Q282:Q288">SUM(L282:P282)</f>
        <v>0</v>
      </c>
      <c r="R282" s="354">
        <f>'ea detail'!Q282-'teg detail'!Q282</f>
        <v>0</v>
      </c>
      <c r="S282" s="354">
        <f aca="true" t="shared" si="56" ref="S282:S288">IF(I282=0,0,Q282/I282*100)</f>
        <v>0</v>
      </c>
    </row>
    <row r="283" spans="1:19" ht="12.75">
      <c r="A283" s="97"/>
      <c r="B283" s="75" t="s">
        <v>93</v>
      </c>
      <c r="C283" s="75"/>
      <c r="D283" s="76" t="str">
        <f>'ea detail'!D283</f>
        <v>TURUNDUSMATERJALID</v>
      </c>
      <c r="E283" s="76"/>
      <c r="F283" s="77">
        <f>'ea detail'!F283</f>
        <v>0</v>
      </c>
      <c r="G283" s="324">
        <f>'ea detail'!G283</f>
        <v>0</v>
      </c>
      <c r="H283" s="95">
        <f>'ea detail'!H283</f>
        <v>0</v>
      </c>
      <c r="I283" s="77">
        <f t="shared" si="54"/>
        <v>0</v>
      </c>
      <c r="J283" s="323">
        <f>'ea detail'!J283</f>
        <v>0</v>
      </c>
      <c r="K283" s="110"/>
      <c r="L283" s="357">
        <f>'ea detail'!L283</f>
        <v>0</v>
      </c>
      <c r="M283" s="307"/>
      <c r="N283" s="307"/>
      <c r="O283" s="307"/>
      <c r="P283" s="307"/>
      <c r="Q283" s="233">
        <f t="shared" si="55"/>
        <v>0</v>
      </c>
      <c r="R283" s="354">
        <f>'ea detail'!Q283-'teg detail'!Q283</f>
        <v>0</v>
      </c>
      <c r="S283" s="354">
        <f t="shared" si="56"/>
        <v>0</v>
      </c>
    </row>
    <row r="284" spans="1:19" ht="12.75">
      <c r="A284" s="97"/>
      <c r="B284" s="75" t="s">
        <v>105</v>
      </c>
      <c r="C284" s="75"/>
      <c r="D284" s="76" t="str">
        <f>'ea detail'!D284</f>
        <v>TURUNDUSMATERJALIDE TÕLKED</v>
      </c>
      <c r="E284" s="76"/>
      <c r="F284" s="77">
        <f>'ea detail'!F284</f>
        <v>0</v>
      </c>
      <c r="G284" s="324">
        <f>'ea detail'!G284</f>
        <v>0</v>
      </c>
      <c r="H284" s="95">
        <f>'ea detail'!H284</f>
        <v>0</v>
      </c>
      <c r="I284" s="77">
        <f t="shared" si="54"/>
        <v>0</v>
      </c>
      <c r="J284" s="323">
        <f>'ea detail'!J284</f>
        <v>0</v>
      </c>
      <c r="K284" s="110"/>
      <c r="L284" s="357">
        <f>'ea detail'!L284</f>
        <v>0</v>
      </c>
      <c r="M284" s="307"/>
      <c r="N284" s="307"/>
      <c r="O284" s="307"/>
      <c r="P284" s="307"/>
      <c r="Q284" s="233">
        <f t="shared" si="55"/>
        <v>0</v>
      </c>
      <c r="R284" s="354">
        <f>'ea detail'!Q284-'teg detail'!Q284</f>
        <v>0</v>
      </c>
      <c r="S284" s="354">
        <f t="shared" si="56"/>
        <v>0</v>
      </c>
    </row>
    <row r="285" spans="1:19" ht="12.75">
      <c r="A285" s="97"/>
      <c r="B285" s="75" t="s">
        <v>106</v>
      </c>
      <c r="C285" s="75"/>
      <c r="D285" s="76" t="str">
        <f>'ea detail'!D285</f>
        <v>SUHTEKORRALDUS</v>
      </c>
      <c r="E285" s="76"/>
      <c r="F285" s="77">
        <f>'ea detail'!F285</f>
        <v>0</v>
      </c>
      <c r="G285" s="324">
        <f>'ea detail'!G285</f>
        <v>0</v>
      </c>
      <c r="H285" s="95">
        <f>'ea detail'!H285</f>
        <v>0</v>
      </c>
      <c r="I285" s="77">
        <f t="shared" si="54"/>
        <v>0</v>
      </c>
      <c r="J285" s="323">
        <f>'ea detail'!J285</f>
        <v>0</v>
      </c>
      <c r="K285" s="110"/>
      <c r="L285" s="357">
        <f>'ea detail'!L285</f>
        <v>0</v>
      </c>
      <c r="M285" s="307"/>
      <c r="N285" s="307"/>
      <c r="O285" s="307"/>
      <c r="P285" s="307"/>
      <c r="Q285" s="233">
        <f t="shared" si="55"/>
        <v>0</v>
      </c>
      <c r="R285" s="354">
        <f>'ea detail'!Q285-'teg detail'!Q285</f>
        <v>0</v>
      </c>
      <c r="S285" s="354">
        <f t="shared" si="56"/>
        <v>0</v>
      </c>
    </row>
    <row r="286" spans="1:19" ht="12.75">
      <c r="A286" s="97"/>
      <c r="B286" s="75" t="s">
        <v>160</v>
      </c>
      <c r="C286" s="75"/>
      <c r="D286" s="76" t="str">
        <f>'ea detail'!D286</f>
        <v>ESITLUSED</v>
      </c>
      <c r="E286" s="76"/>
      <c r="F286" s="77">
        <f>'ea detail'!F286</f>
        <v>0</v>
      </c>
      <c r="G286" s="324">
        <f>'ea detail'!G286</f>
        <v>0</v>
      </c>
      <c r="H286" s="95">
        <f>'ea detail'!H286</f>
        <v>0</v>
      </c>
      <c r="I286" s="77">
        <f t="shared" si="54"/>
        <v>0</v>
      </c>
      <c r="J286" s="323">
        <f>'ea detail'!J286</f>
        <v>0</v>
      </c>
      <c r="K286" s="110"/>
      <c r="L286" s="357">
        <f>'ea detail'!L286</f>
        <v>0</v>
      </c>
      <c r="M286" s="307"/>
      <c r="N286" s="307"/>
      <c r="O286" s="307"/>
      <c r="P286" s="307"/>
      <c r="Q286" s="233">
        <f t="shared" si="55"/>
        <v>0</v>
      </c>
      <c r="R286" s="354">
        <f>'ea detail'!Q286-'teg detail'!Q286</f>
        <v>0</v>
      </c>
      <c r="S286" s="354">
        <f t="shared" si="56"/>
        <v>0</v>
      </c>
    </row>
    <row r="287" spans="1:19" ht="12.75">
      <c r="A287" s="97"/>
      <c r="B287" s="75"/>
      <c r="C287" s="75"/>
      <c r="D287" s="76" t="str">
        <f>'ea detail'!D287</f>
        <v>DVD, BLURAY ESITLUSKOOPIAD</v>
      </c>
      <c r="E287" s="76"/>
      <c r="F287" s="77">
        <f>'ea detail'!F287</f>
        <v>0</v>
      </c>
      <c r="G287" s="324">
        <f>'ea detail'!G287</f>
        <v>0</v>
      </c>
      <c r="H287" s="95">
        <f>'ea detail'!H287</f>
        <v>0</v>
      </c>
      <c r="I287" s="77">
        <f t="shared" si="54"/>
        <v>0</v>
      </c>
      <c r="J287" s="323">
        <f>'ea detail'!J287</f>
        <v>0</v>
      </c>
      <c r="K287" s="110"/>
      <c r="L287" s="357">
        <f>'ea detail'!L287</f>
        <v>0</v>
      </c>
      <c r="M287" s="307"/>
      <c r="N287" s="307"/>
      <c r="O287" s="307"/>
      <c r="P287" s="307"/>
      <c r="Q287" s="233">
        <f t="shared" si="55"/>
        <v>0</v>
      </c>
      <c r="R287" s="354">
        <f>'ea detail'!Q287-'teg detail'!Q287</f>
        <v>0</v>
      </c>
      <c r="S287" s="354">
        <f t="shared" si="56"/>
        <v>0</v>
      </c>
    </row>
    <row r="288" spans="1:19" ht="12.75">
      <c r="A288" s="97"/>
      <c r="B288" s="75" t="s">
        <v>57</v>
      </c>
      <c r="C288" s="75"/>
      <c r="D288" s="76" t="str">
        <f>'ea detail'!D288</f>
        <v>MUUD</v>
      </c>
      <c r="E288" s="76"/>
      <c r="F288" s="77">
        <f>'ea detail'!F288</f>
        <v>0</v>
      </c>
      <c r="G288" s="324">
        <f>'ea detail'!G288</f>
        <v>0</v>
      </c>
      <c r="H288" s="95">
        <f>'ea detail'!H288</f>
        <v>0</v>
      </c>
      <c r="I288" s="77">
        <f t="shared" si="54"/>
        <v>0</v>
      </c>
      <c r="J288" s="323">
        <f>'ea detail'!J288</f>
        <v>0</v>
      </c>
      <c r="K288" s="110"/>
      <c r="L288" s="357">
        <f>'ea detail'!L288</f>
        <v>0</v>
      </c>
      <c r="M288" s="307"/>
      <c r="N288" s="307"/>
      <c r="O288" s="307"/>
      <c r="P288" s="307"/>
      <c r="Q288" s="233">
        <f t="shared" si="55"/>
        <v>0</v>
      </c>
      <c r="R288" s="354">
        <f>'ea detail'!Q288-'teg detail'!Q288</f>
        <v>0</v>
      </c>
      <c r="S288" s="354">
        <f t="shared" si="56"/>
        <v>0</v>
      </c>
    </row>
    <row r="289" spans="1:19" ht="12.75">
      <c r="A289" s="97"/>
      <c r="B289" s="76"/>
      <c r="C289" s="76"/>
      <c r="D289" s="329" t="s">
        <v>116</v>
      </c>
      <c r="E289" s="76"/>
      <c r="F289" s="77"/>
      <c r="G289" s="85"/>
      <c r="H289" s="82"/>
      <c r="I289" s="77"/>
      <c r="J289" s="333"/>
      <c r="K289" s="110"/>
      <c r="L289" s="357"/>
      <c r="M289" s="119"/>
      <c r="N289" s="119"/>
      <c r="O289" s="119"/>
      <c r="P289" s="119"/>
      <c r="Q289" s="233"/>
      <c r="R289" s="353"/>
      <c r="S289" s="353"/>
    </row>
    <row r="290" spans="1:19" ht="12.75">
      <c r="A290" s="97"/>
      <c r="B290" s="92" t="s">
        <v>107</v>
      </c>
      <c r="C290" s="92"/>
      <c r="D290" s="93" t="s">
        <v>231</v>
      </c>
      <c r="E290" s="93"/>
      <c r="F290" s="77"/>
      <c r="G290" s="85"/>
      <c r="H290" s="82"/>
      <c r="I290" s="91">
        <f>SUM(I281:I288)</f>
        <v>0</v>
      </c>
      <c r="J290" s="386"/>
      <c r="K290" s="110"/>
      <c r="L290" s="83">
        <f>SUM(L281:L288)</f>
        <v>0</v>
      </c>
      <c r="M290" s="83">
        <f>SUM(M281:M288)</f>
        <v>0</v>
      </c>
      <c r="N290" s="83">
        <f>SUM(N281:N288)</f>
        <v>0</v>
      </c>
      <c r="O290" s="83">
        <f>SUM(O281:O288)</f>
        <v>0</v>
      </c>
      <c r="P290" s="83">
        <f>SUM(P281:P288)</f>
        <v>0</v>
      </c>
      <c r="Q290" s="355">
        <f>SUM(L290:P290)</f>
        <v>0</v>
      </c>
      <c r="R290" s="356">
        <f>'ea detail'!Q290-'teg detail'!Q290</f>
        <v>0</v>
      </c>
      <c r="S290" s="356">
        <f>IF(I290=0,0,Q290/I290*100)</f>
        <v>0</v>
      </c>
    </row>
    <row r="291" spans="1:19" ht="12.75">
      <c r="A291" s="279"/>
      <c r="B291" s="279"/>
      <c r="C291" s="279"/>
      <c r="D291" s="279"/>
      <c r="E291" s="311"/>
      <c r="F291" s="311"/>
      <c r="G291" s="311"/>
      <c r="H291" s="311"/>
      <c r="I291" s="339"/>
      <c r="J291" s="387"/>
      <c r="K291" s="49"/>
      <c r="L291" s="116"/>
      <c r="M291" s="116"/>
      <c r="N291" s="116"/>
      <c r="O291" s="116"/>
      <c r="P291" s="116"/>
      <c r="Q291" s="359"/>
      <c r="R291" s="360"/>
      <c r="S291" s="360"/>
    </row>
    <row r="292" spans="1:19" ht="12.75">
      <c r="A292" s="97"/>
      <c r="B292" s="92" t="s">
        <v>11</v>
      </c>
      <c r="C292" s="92"/>
      <c r="D292" s="405" t="s">
        <v>123</v>
      </c>
      <c r="E292" s="93"/>
      <c r="F292" s="77"/>
      <c r="G292" s="85"/>
      <c r="H292" s="82"/>
      <c r="I292" s="91">
        <f>I17+I28+I41+I85+I94+I105+I126+I137+I165+I171+I192+I208+I217+I225+I155+I235+I247+I256+I263+I269+I277+I290</f>
        <v>0</v>
      </c>
      <c r="J292" s="386"/>
      <c r="K292" s="110"/>
      <c r="L292" s="83">
        <f aca="true" t="shared" si="57" ref="L292:Q292">L17+L28+L41+L85+L94+L105+L126+L137+L165+L171+L192+L208+L217+L225+L155+L235+L247+L256+L263+L269+L277+L290</f>
        <v>0</v>
      </c>
      <c r="M292" s="83">
        <f t="shared" si="57"/>
        <v>0</v>
      </c>
      <c r="N292" s="83">
        <f t="shared" si="57"/>
        <v>0</v>
      </c>
      <c r="O292" s="83">
        <f t="shared" si="57"/>
        <v>0</v>
      </c>
      <c r="P292" s="83">
        <f t="shared" si="57"/>
        <v>0</v>
      </c>
      <c r="Q292" s="83">
        <f t="shared" si="57"/>
        <v>0</v>
      </c>
      <c r="R292" s="356">
        <f>'ea detail'!Q292-'teg detail'!Q292</f>
        <v>0</v>
      </c>
      <c r="S292" s="356">
        <f>IF(I292=0,0,Q292/I292*100)</f>
        <v>0</v>
      </c>
    </row>
    <row r="293" spans="1:19" ht="12.75">
      <c r="A293" s="279"/>
      <c r="B293" s="279"/>
      <c r="C293" s="279"/>
      <c r="D293" s="279"/>
      <c r="E293" s="311"/>
      <c r="F293" s="311"/>
      <c r="G293" s="311"/>
      <c r="H293" s="311"/>
      <c r="I293" s="339"/>
      <c r="J293" s="387"/>
      <c r="K293" s="49"/>
      <c r="L293" s="50"/>
      <c r="M293" s="50"/>
      <c r="N293" s="50"/>
      <c r="O293" s="50"/>
      <c r="P293" s="50"/>
      <c r="Q293" s="347"/>
      <c r="R293" s="361"/>
      <c r="S293" s="361"/>
    </row>
    <row r="294" spans="1:19" ht="12.75">
      <c r="A294" s="97"/>
      <c r="B294" s="92" t="s">
        <v>180</v>
      </c>
      <c r="C294" s="92"/>
      <c r="D294" s="93" t="s">
        <v>349</v>
      </c>
      <c r="E294" s="93"/>
      <c r="F294" s="77"/>
      <c r="G294" s="340">
        <f>'ea detail'!G294</f>
        <v>0.07</v>
      </c>
      <c r="H294" s="82"/>
      <c r="I294" s="91">
        <f>'ea detail'!I294</f>
        <v>0</v>
      </c>
      <c r="J294" s="386"/>
      <c r="K294" s="110"/>
      <c r="L294" s="398">
        <f>'ea detail'!L294</f>
        <v>0</v>
      </c>
      <c r="M294" s="370"/>
      <c r="N294" s="370"/>
      <c r="O294" s="370"/>
      <c r="P294" s="370"/>
      <c r="Q294" s="355">
        <f>SUM(L294:P294)</f>
        <v>0</v>
      </c>
      <c r="R294" s="356">
        <f>'ea detail'!Q294-'teg detail'!Q294</f>
        <v>0</v>
      </c>
      <c r="S294" s="356">
        <f>IF(I294=0,0,Q294/I294*100)</f>
        <v>0</v>
      </c>
    </row>
    <row r="295" spans="1:19" ht="12.75">
      <c r="A295" s="279"/>
      <c r="B295" s="279"/>
      <c r="C295" s="279"/>
      <c r="D295" s="279"/>
      <c r="E295" s="311"/>
      <c r="F295" s="311"/>
      <c r="G295" s="311"/>
      <c r="H295" s="311"/>
      <c r="I295" s="339"/>
      <c r="J295" s="387"/>
      <c r="K295" s="49"/>
      <c r="L295" s="50"/>
      <c r="M295" s="50"/>
      <c r="N295" s="50"/>
      <c r="O295" s="50"/>
      <c r="P295" s="50"/>
      <c r="Q295" s="347"/>
      <c r="R295" s="361"/>
      <c r="S295" s="361"/>
    </row>
    <row r="296" spans="1:19" ht="12.75">
      <c r="A296" s="97"/>
      <c r="B296" s="92" t="s">
        <v>180</v>
      </c>
      <c r="C296" s="92"/>
      <c r="D296" s="93" t="s">
        <v>168</v>
      </c>
      <c r="E296" s="93"/>
      <c r="F296" s="77"/>
      <c r="G296" s="340">
        <f>'ea detail'!G296</f>
        <v>0.05</v>
      </c>
      <c r="H296" s="82"/>
      <c r="I296" s="91">
        <f>'ea detail'!I296</f>
        <v>0</v>
      </c>
      <c r="J296" s="386"/>
      <c r="K296" s="110"/>
      <c r="L296" s="398">
        <v>0</v>
      </c>
      <c r="M296" s="370"/>
      <c r="N296" s="370"/>
      <c r="O296" s="370"/>
      <c r="P296" s="370"/>
      <c r="Q296" s="355">
        <f>SUM(L296:P296)</f>
        <v>0</v>
      </c>
      <c r="R296" s="356">
        <f>'ea detail'!Q296-'teg detail'!Q296</f>
        <v>0</v>
      </c>
      <c r="S296" s="356">
        <f>IF(I296=0,0,Q296/I296*100)</f>
        <v>0</v>
      </c>
    </row>
    <row r="297" spans="1:19" ht="12.75">
      <c r="A297" s="372"/>
      <c r="B297" s="373"/>
      <c r="C297" s="373"/>
      <c r="D297" s="374"/>
      <c r="E297" s="374"/>
      <c r="F297" s="375"/>
      <c r="G297" s="376"/>
      <c r="H297" s="125"/>
      <c r="I297" s="377"/>
      <c r="J297" s="388"/>
      <c r="K297" s="110"/>
      <c r="L297" s="396"/>
      <c r="M297" s="396"/>
      <c r="N297" s="396"/>
      <c r="O297" s="396"/>
      <c r="P297" s="396"/>
      <c r="Q297" s="378"/>
      <c r="R297" s="379"/>
      <c r="S297" s="379"/>
    </row>
    <row r="298" spans="1:19" ht="12.75">
      <c r="A298" s="97"/>
      <c r="B298" s="92" t="s">
        <v>180</v>
      </c>
      <c r="C298" s="92"/>
      <c r="D298" s="93" t="str">
        <f>'ea detail'!D298</f>
        <v>TOOTMISTASU</v>
      </c>
      <c r="E298" s="93"/>
      <c r="F298" s="77"/>
      <c r="G298" s="340">
        <f>'ea detail'!G298</f>
        <v>0.05</v>
      </c>
      <c r="H298" s="82"/>
      <c r="I298" s="91">
        <f>'ea detail'!I298</f>
        <v>0</v>
      </c>
      <c r="J298" s="386"/>
      <c r="K298" s="110"/>
      <c r="L298" s="398">
        <v>0</v>
      </c>
      <c r="M298" s="370"/>
      <c r="N298" s="370"/>
      <c r="O298" s="370"/>
      <c r="P298" s="370"/>
      <c r="Q298" s="355">
        <f>SUM(L298:P298)</f>
        <v>0</v>
      </c>
      <c r="R298" s="356">
        <f>'ea detail'!Q298-'teg detail'!Q298</f>
        <v>0</v>
      </c>
      <c r="S298" s="356">
        <f>IF(I298=0,0,Q298/I298*100)</f>
        <v>0</v>
      </c>
    </row>
    <row r="299" spans="1:19" ht="12.75">
      <c r="A299" s="279"/>
      <c r="B299" s="279"/>
      <c r="C299" s="279"/>
      <c r="D299" s="279"/>
      <c r="E299" s="311"/>
      <c r="F299" s="311"/>
      <c r="G299" s="311"/>
      <c r="H299" s="311"/>
      <c r="I299" s="339"/>
      <c r="J299" s="387"/>
      <c r="K299" s="49"/>
      <c r="L299" s="50"/>
      <c r="M299" s="50"/>
      <c r="N299" s="50"/>
      <c r="O299" s="50"/>
      <c r="P299" s="50"/>
      <c r="Q299" s="347"/>
      <c r="R299" s="361"/>
      <c r="S299" s="361"/>
    </row>
    <row r="300" spans="1:19" ht="13.5" thickBot="1">
      <c r="A300" s="341"/>
      <c r="B300" s="342" t="s">
        <v>181</v>
      </c>
      <c r="C300" s="342"/>
      <c r="D300" s="409" t="s">
        <v>419</v>
      </c>
      <c r="E300" s="343"/>
      <c r="F300" s="344"/>
      <c r="G300" s="345"/>
      <c r="H300" s="108"/>
      <c r="I300" s="346">
        <f>I292+I294+I296+I298</f>
        <v>0</v>
      </c>
      <c r="J300" s="389"/>
      <c r="K300" s="110"/>
      <c r="L300" s="109">
        <f>L292+L294</f>
        <v>0</v>
      </c>
      <c r="M300" s="109">
        <f>M292+M294+M296+M298</f>
        <v>0</v>
      </c>
      <c r="N300" s="109">
        <f>N292+N294+N296+N298</f>
        <v>0</v>
      </c>
      <c r="O300" s="109">
        <f>O292+O294+O296+O298</f>
        <v>0</v>
      </c>
      <c r="P300" s="109">
        <f>P292+P294+P296+P298</f>
        <v>0</v>
      </c>
      <c r="Q300" s="362">
        <f>SUM(L300:P300)</f>
        <v>0</v>
      </c>
      <c r="R300" s="363">
        <f>'ea detail'!Q300-'teg detail'!Q300</f>
        <v>0</v>
      </c>
      <c r="S300" s="363">
        <f>IF(I300=0,0,Q300/I300*100)</f>
        <v>0</v>
      </c>
    </row>
    <row r="301" spans="1:16" ht="13.5" thickTop="1">
      <c r="A301" s="281"/>
      <c r="B301" s="281"/>
      <c r="C301" s="281"/>
      <c r="D301" s="281"/>
      <c r="E301" s="347"/>
      <c r="F301" s="347"/>
      <c r="G301" s="347"/>
      <c r="H301" s="347"/>
      <c r="I301" s="348"/>
      <c r="J301" s="361"/>
      <c r="K301" s="49"/>
      <c r="L301" s="49"/>
      <c r="M301" s="49"/>
      <c r="N301" s="49"/>
      <c r="O301" s="49"/>
      <c r="P301" s="49"/>
    </row>
    <row r="302" spans="1:10" ht="12.75">
      <c r="A302" s="281"/>
      <c r="B302" s="281"/>
      <c r="C302" s="281"/>
      <c r="D302" s="281"/>
      <c r="E302" s="281"/>
      <c r="F302" s="281"/>
      <c r="G302" s="281"/>
      <c r="H302" s="281"/>
      <c r="I302" s="349"/>
      <c r="J302" s="390"/>
    </row>
    <row r="303" spans="1:10" ht="12.75">
      <c r="A303" s="279"/>
      <c r="B303" s="279"/>
      <c r="C303" s="279"/>
      <c r="D303" s="279"/>
      <c r="E303" s="279"/>
      <c r="F303" s="279"/>
      <c r="G303" s="279"/>
      <c r="H303" s="279"/>
      <c r="I303" s="350"/>
      <c r="J303" s="385"/>
    </row>
    <row r="304" spans="1:10" ht="12.75">
      <c r="A304" s="279"/>
      <c r="B304" s="279"/>
      <c r="C304" s="279"/>
      <c r="D304" s="279"/>
      <c r="E304" s="279"/>
      <c r="F304" s="279"/>
      <c r="G304" s="279"/>
      <c r="H304" s="279"/>
      <c r="I304" s="350"/>
      <c r="J304" s="385"/>
    </row>
    <row r="305" spans="1:10" ht="12.75">
      <c r="A305" s="279"/>
      <c r="B305" s="279"/>
      <c r="C305" s="279"/>
      <c r="D305" s="285" t="s">
        <v>279</v>
      </c>
      <c r="E305" s="279"/>
      <c r="F305" s="279"/>
      <c r="G305" s="279"/>
      <c r="H305" s="279"/>
      <c r="I305" s="350"/>
      <c r="J305" s="385"/>
    </row>
    <row r="306" spans="1:10" ht="12.75">
      <c r="A306" s="279"/>
      <c r="B306" s="279"/>
      <c r="C306" s="279"/>
      <c r="D306" s="279"/>
      <c r="E306" s="279"/>
      <c r="F306" s="279"/>
      <c r="G306" s="279"/>
      <c r="H306" s="279"/>
      <c r="I306" s="350"/>
      <c r="J306" s="385"/>
    </row>
    <row r="307" spans="1:10" ht="12.75">
      <c r="A307" s="279"/>
      <c r="B307" s="279"/>
      <c r="C307" s="279"/>
      <c r="D307" s="279" t="s">
        <v>423</v>
      </c>
      <c r="E307" s="351" t="e">
        <f>Q294/Q292</f>
        <v>#DIV/0!</v>
      </c>
      <c r="F307" s="279"/>
      <c r="G307" s="279"/>
      <c r="H307" s="279"/>
      <c r="I307" s="350"/>
      <c r="J307" s="385"/>
    </row>
    <row r="308" spans="1:10" ht="12.75">
      <c r="A308" s="279"/>
      <c r="B308" s="279"/>
      <c r="C308" s="279"/>
      <c r="D308" s="279" t="s">
        <v>352</v>
      </c>
      <c r="E308" s="351" t="e">
        <f>Q296/Q292</f>
        <v>#DIV/0!</v>
      </c>
      <c r="F308" s="279"/>
      <c r="G308" s="279"/>
      <c r="H308" s="279"/>
      <c r="I308" s="350"/>
      <c r="J308" s="385"/>
    </row>
    <row r="309" spans="1:10" ht="12.75">
      <c r="A309" s="279"/>
      <c r="B309" s="279"/>
      <c r="C309" s="279"/>
      <c r="D309" s="279" t="s">
        <v>422</v>
      </c>
      <c r="E309" s="351" t="e">
        <f>Q298/(Q292+Q294+Q296)</f>
        <v>#DIV/0!</v>
      </c>
      <c r="F309" s="279"/>
      <c r="G309" s="279"/>
      <c r="H309" s="279"/>
      <c r="I309" s="350"/>
      <c r="J309" s="385"/>
    </row>
  </sheetData>
  <sheetProtection sheet="1" insertColumns="0" insertRows="0" insertHyperlinks="0" deleteColumns="0" deleteRows="0" selectLockedCells="1" sort="0" autoFilter="0" pivotTables="0"/>
  <mergeCells count="2">
    <mergeCell ref="D1:F1"/>
    <mergeCell ref="A3:F3"/>
  </mergeCells>
  <printOptions/>
  <pageMargins left="0.7480314960629921" right="0.47" top="0.86" bottom="0.38" header="0.5118110236220472" footer="0.19"/>
  <pageSetup horizontalDpi="600" verticalDpi="600" orientation="landscape" paperSize="9" scale="85" r:id="rId1"/>
  <headerFooter alignWithMargins="0">
    <oddFooter>&amp;CLk &amp;P</oddFooter>
  </headerFooter>
  <rowBreaks count="4" manualBreakCount="4">
    <brk id="127" max="16" man="1"/>
    <brk id="172" max="255" man="1"/>
    <brk id="218" max="255" man="1"/>
    <brk id="2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showGridLines="0" zoomScalePageLayoutView="0" workbookViewId="0" topLeftCell="A1">
      <selection activeCell="D40" sqref="D40"/>
    </sheetView>
  </sheetViews>
  <sheetFormatPr defaultColWidth="12.421875" defaultRowHeight="12.75"/>
  <cols>
    <col min="1" max="1" width="3.421875" style="22" customWidth="1"/>
    <col min="2" max="2" width="35.421875" style="22" customWidth="1"/>
    <col min="3" max="7" width="9.7109375" style="22" customWidth="1"/>
    <col min="8" max="8" width="10.8515625" style="42" customWidth="1"/>
    <col min="9" max="16384" width="12.421875" style="22" customWidth="1"/>
  </cols>
  <sheetData>
    <row r="1" spans="2:8" s="43" customFormat="1" ht="18" customHeight="1">
      <c r="B1" s="278" t="s">
        <v>282</v>
      </c>
      <c r="C1" s="279"/>
      <c r="D1" s="279"/>
      <c r="E1" s="279"/>
      <c r="F1" s="279"/>
      <c r="G1" s="279"/>
      <c r="H1" s="141"/>
    </row>
    <row r="2" spans="2:8" s="43" customFormat="1" ht="18" customHeight="1">
      <c r="B2" s="282" t="s">
        <v>172</v>
      </c>
      <c r="C2" s="279"/>
      <c r="D2" s="279"/>
      <c r="E2" s="279"/>
      <c r="F2" s="279"/>
      <c r="G2" s="279"/>
      <c r="H2" s="141"/>
    </row>
    <row r="3" spans="1:8" s="43" customFormat="1" ht="18" customHeight="1">
      <c r="A3" s="45"/>
      <c r="B3" s="288">
        <f>'teg üld'!B3</f>
        <v>0</v>
      </c>
      <c r="C3" s="288"/>
      <c r="D3" s="289"/>
      <c r="E3" s="289"/>
      <c r="F3" s="289"/>
      <c r="G3" s="285"/>
      <c r="H3" s="142"/>
    </row>
    <row r="4" spans="1:8" s="43" customFormat="1" ht="13.5" thickBot="1">
      <c r="A4" s="45"/>
      <c r="B4" s="286"/>
      <c r="C4" s="287"/>
      <c r="D4" s="287"/>
      <c r="E4" s="287"/>
      <c r="F4" s="287"/>
      <c r="G4" s="287"/>
      <c r="H4" s="46"/>
    </row>
    <row r="5" spans="1:8" ht="13.5" customHeight="1" thickTop="1">
      <c r="A5" s="512" t="s">
        <v>182</v>
      </c>
      <c r="B5" s="514" t="s">
        <v>183</v>
      </c>
      <c r="C5" s="459" t="s">
        <v>175</v>
      </c>
      <c r="D5" s="460" t="str">
        <f>'teg detail'!M7</f>
        <v>daatum</v>
      </c>
      <c r="E5" s="460" t="str">
        <f>'teg detail'!N7</f>
        <v>daatum</v>
      </c>
      <c r="F5" s="460" t="str">
        <f>'teg detail'!O7</f>
        <v>daatum</v>
      </c>
      <c r="G5" s="460" t="str">
        <f>'teg detail'!P7</f>
        <v>daatum</v>
      </c>
      <c r="H5" s="461" t="s">
        <v>347</v>
      </c>
    </row>
    <row r="6" spans="1:8" ht="10.5" thickBot="1">
      <c r="A6" s="513"/>
      <c r="B6" s="515"/>
      <c r="C6" s="462" t="s">
        <v>176</v>
      </c>
      <c r="D6" s="462" t="s">
        <v>345</v>
      </c>
      <c r="E6" s="462" t="s">
        <v>345</v>
      </c>
      <c r="F6" s="462" t="s">
        <v>345</v>
      </c>
      <c r="G6" s="462" t="s">
        <v>345</v>
      </c>
      <c r="H6" s="463"/>
    </row>
    <row r="7" spans="1:8" ht="10.5" thickTop="1">
      <c r="A7" s="196"/>
      <c r="B7" s="23"/>
      <c r="C7" s="24"/>
      <c r="D7" s="24"/>
      <c r="E7" s="24"/>
      <c r="F7" s="24"/>
      <c r="G7" s="24"/>
      <c r="H7" s="40"/>
    </row>
    <row r="8" spans="1:8" ht="12.75">
      <c r="A8" s="401">
        <v>1</v>
      </c>
      <c r="B8" s="198" t="str">
        <f>'teg detail'!D7</f>
        <v>KÄSIKIRI / ÕIGUSED</v>
      </c>
      <c r="C8" s="186">
        <f>'teg detail'!L17</f>
        <v>0</v>
      </c>
      <c r="D8" s="186">
        <f>'teg detail'!M17</f>
        <v>0</v>
      </c>
      <c r="E8" s="186">
        <f>'teg detail'!N17</f>
        <v>0</v>
      </c>
      <c r="F8" s="186">
        <f>'teg detail'!O17</f>
        <v>0</v>
      </c>
      <c r="G8" s="186">
        <f>'teg detail'!P17</f>
        <v>0</v>
      </c>
      <c r="H8" s="187">
        <f aca="true" t="shared" si="0" ref="H8:H29">SUM(C8:G8)</f>
        <v>0</v>
      </c>
    </row>
    <row r="9" spans="1:8" ht="12.75">
      <c r="A9" s="401">
        <v>2</v>
      </c>
      <c r="B9" s="198" t="str">
        <f>'teg detail'!D19</f>
        <v>PRODUTSENT / REZHISSÖÖR</v>
      </c>
      <c r="C9" s="186">
        <f>'teg detail'!L28</f>
        <v>0</v>
      </c>
      <c r="D9" s="186">
        <f>'teg detail'!M28</f>
        <v>0</v>
      </c>
      <c r="E9" s="186">
        <f>'teg detail'!N28</f>
        <v>0</v>
      </c>
      <c r="F9" s="186">
        <f>'teg detail'!O28</f>
        <v>0</v>
      </c>
      <c r="G9" s="186">
        <f>'teg detail'!P28</f>
        <v>0</v>
      </c>
      <c r="H9" s="187">
        <f t="shared" si="0"/>
        <v>0</v>
      </c>
    </row>
    <row r="10" spans="1:8" ht="12.75">
      <c r="A10" s="401">
        <v>3</v>
      </c>
      <c r="B10" s="198" t="str">
        <f>'teg detail'!D30</f>
        <v>NÄITLEJAD / CASTING</v>
      </c>
      <c r="C10" s="186">
        <f>'teg detail'!L41</f>
        <v>0</v>
      </c>
      <c r="D10" s="186">
        <f>'teg detail'!M41</f>
        <v>0</v>
      </c>
      <c r="E10" s="186">
        <f>'teg detail'!N41</f>
        <v>0</v>
      </c>
      <c r="F10" s="186">
        <f>'teg detail'!O41</f>
        <v>0</v>
      </c>
      <c r="G10" s="186">
        <f>'teg detail'!P41</f>
        <v>0</v>
      </c>
      <c r="H10" s="187">
        <f t="shared" si="0"/>
        <v>0</v>
      </c>
    </row>
    <row r="11" spans="1:8" ht="12.75">
      <c r="A11" s="401">
        <v>4</v>
      </c>
      <c r="B11" s="198" t="str">
        <f>'teg detail'!D43</f>
        <v>FILMIGRUPP</v>
      </c>
      <c r="C11" s="186">
        <f>'teg detail'!L85</f>
        <v>0</v>
      </c>
      <c r="D11" s="186">
        <f>'teg detail'!M85</f>
        <v>0</v>
      </c>
      <c r="E11" s="186">
        <f>'teg detail'!N85</f>
        <v>0</v>
      </c>
      <c r="F11" s="186">
        <f>'teg detail'!O85</f>
        <v>0</v>
      </c>
      <c r="G11" s="186">
        <f>'teg detail'!P85</f>
        <v>0</v>
      </c>
      <c r="H11" s="187">
        <f t="shared" si="0"/>
        <v>0</v>
      </c>
    </row>
    <row r="12" spans="1:8" ht="12.75">
      <c r="A12" s="401">
        <v>5</v>
      </c>
      <c r="B12" s="199" t="str">
        <f>'teg detail'!D87</f>
        <v>SOTSIAALMAKS</v>
      </c>
      <c r="C12" s="186">
        <f>'teg detail'!L94</f>
        <v>0</v>
      </c>
      <c r="D12" s="186">
        <f>'teg detail'!M94</f>
        <v>0</v>
      </c>
      <c r="E12" s="186">
        <f>'teg detail'!N94</f>
        <v>0</v>
      </c>
      <c r="F12" s="186">
        <f>'teg detail'!O94</f>
        <v>0</v>
      </c>
      <c r="G12" s="186">
        <f>'teg detail'!P94</f>
        <v>0</v>
      </c>
      <c r="H12" s="187">
        <f t="shared" si="0"/>
        <v>0</v>
      </c>
    </row>
    <row r="13" spans="1:8" ht="12.75">
      <c r="A13" s="401">
        <v>6</v>
      </c>
      <c r="B13" s="198" t="str">
        <f>'teg detail'!D96</f>
        <v>VÕTTEPAIKADE KULU</v>
      </c>
      <c r="C13" s="188">
        <f>'teg detail'!L105</f>
        <v>0</v>
      </c>
      <c r="D13" s="188">
        <f>'teg detail'!M105</f>
        <v>0</v>
      </c>
      <c r="E13" s="188">
        <f>'teg detail'!N105</f>
        <v>0</v>
      </c>
      <c r="F13" s="188">
        <f>'teg detail'!O105</f>
        <v>0</v>
      </c>
      <c r="G13" s="188">
        <f>'teg detail'!P105</f>
        <v>0</v>
      </c>
      <c r="H13" s="187">
        <f t="shared" si="0"/>
        <v>0</v>
      </c>
    </row>
    <row r="14" spans="1:8" ht="12.75">
      <c r="A14" s="401">
        <v>7</v>
      </c>
      <c r="B14" s="198" t="str">
        <f>'teg detail'!D107</f>
        <v>VÕTTETEHNIKA</v>
      </c>
      <c r="C14" s="186">
        <f>'teg detail'!L126</f>
        <v>0</v>
      </c>
      <c r="D14" s="186">
        <f>'teg detail'!M126</f>
        <v>0</v>
      </c>
      <c r="E14" s="186">
        <f>'teg detail'!N126</f>
        <v>0</v>
      </c>
      <c r="F14" s="186">
        <f>'teg detail'!O126</f>
        <v>0</v>
      </c>
      <c r="G14" s="186">
        <f>'teg detail'!P126</f>
        <v>0</v>
      </c>
      <c r="H14" s="187">
        <f t="shared" si="0"/>
        <v>0</v>
      </c>
    </row>
    <row r="15" spans="1:8" ht="12.75">
      <c r="A15" s="401">
        <v>8</v>
      </c>
      <c r="B15" s="198" t="str">
        <f>'teg detail'!D128</f>
        <v>TEHNILISTE TEENUSTE PAKETID</v>
      </c>
      <c r="C15" s="186">
        <f>'teg detail'!L137</f>
        <v>0</v>
      </c>
      <c r="D15" s="186">
        <f>'teg detail'!M137</f>
        <v>0</v>
      </c>
      <c r="E15" s="186">
        <f>'teg detail'!N137</f>
        <v>0</v>
      </c>
      <c r="F15" s="186">
        <f>'teg detail'!O137</f>
        <v>0</v>
      </c>
      <c r="G15" s="186">
        <f>'teg detail'!P137</f>
        <v>0</v>
      </c>
      <c r="H15" s="187">
        <f t="shared" si="0"/>
        <v>0</v>
      </c>
    </row>
    <row r="16" spans="1:8" ht="12.75">
      <c r="A16" s="401">
        <v>9</v>
      </c>
      <c r="B16" s="198" t="str">
        <f>'teg detail'!D139</f>
        <v>LAVASTUSKULUD</v>
      </c>
      <c r="C16" s="186">
        <f>'teg detail'!L155</f>
        <v>0</v>
      </c>
      <c r="D16" s="186">
        <f>'teg detail'!M155</f>
        <v>0</v>
      </c>
      <c r="E16" s="186">
        <f>'teg detail'!N155</f>
        <v>0</v>
      </c>
      <c r="F16" s="186">
        <f>'teg detail'!O155</f>
        <v>0</v>
      </c>
      <c r="G16" s="186">
        <f>'teg detail'!P155</f>
        <v>0</v>
      </c>
      <c r="H16" s="187">
        <f t="shared" si="0"/>
        <v>0</v>
      </c>
    </row>
    <row r="17" spans="1:8" ht="12.75">
      <c r="A17" s="401">
        <v>10</v>
      </c>
      <c r="B17" s="198" t="str">
        <f>'teg detail'!D157</f>
        <v>MATERJAL</v>
      </c>
      <c r="C17" s="186">
        <f>'teg detail'!L165</f>
        <v>0</v>
      </c>
      <c r="D17" s="186">
        <f>'teg detail'!M165</f>
        <v>0</v>
      </c>
      <c r="E17" s="186">
        <f>'teg detail'!N165</f>
        <v>0</v>
      </c>
      <c r="F17" s="186">
        <f>'teg detail'!O165</f>
        <v>0</v>
      </c>
      <c r="G17" s="186">
        <f>'teg detail'!P165</f>
        <v>0</v>
      </c>
      <c r="H17" s="187">
        <f t="shared" si="0"/>
        <v>0</v>
      </c>
    </row>
    <row r="18" spans="1:8" ht="12.75">
      <c r="A18" s="401">
        <v>11</v>
      </c>
      <c r="B18" s="198" t="str">
        <f>'teg detail'!D167</f>
        <v>LABOR</v>
      </c>
      <c r="C18" s="186">
        <f>'teg detail'!L171</f>
        <v>0</v>
      </c>
      <c r="D18" s="186">
        <f>'teg detail'!M171</f>
        <v>0</v>
      </c>
      <c r="E18" s="186">
        <f>'teg detail'!N171</f>
        <v>0</v>
      </c>
      <c r="F18" s="186">
        <f>'teg detail'!O171</f>
        <v>0</v>
      </c>
      <c r="G18" s="186">
        <f>'teg detail'!P171</f>
        <v>0</v>
      </c>
      <c r="H18" s="187">
        <f t="shared" si="0"/>
        <v>0</v>
      </c>
    </row>
    <row r="19" spans="1:8" ht="12.75">
      <c r="A19" s="401">
        <v>12</v>
      </c>
      <c r="B19" s="198" t="str">
        <f>'teg detail'!D173</f>
        <v>JÄRELTÖÖTLUS</v>
      </c>
      <c r="C19" s="186">
        <f>'teg detail'!L192</f>
        <v>0</v>
      </c>
      <c r="D19" s="186">
        <f>'teg detail'!M192</f>
        <v>0</v>
      </c>
      <c r="E19" s="186">
        <f>'teg detail'!N192</f>
        <v>0</v>
      </c>
      <c r="F19" s="186">
        <f>'teg detail'!O192</f>
        <v>0</v>
      </c>
      <c r="G19" s="186">
        <f>'teg detail'!P192</f>
        <v>0</v>
      </c>
      <c r="H19" s="187">
        <f t="shared" si="0"/>
        <v>0</v>
      </c>
    </row>
    <row r="20" spans="1:8" ht="12.75">
      <c r="A20" s="401">
        <v>13</v>
      </c>
      <c r="B20" s="198" t="str">
        <f>'teg detail'!D194</f>
        <v>MUUSIKA</v>
      </c>
      <c r="C20" s="186">
        <f>'teg detail'!L208</f>
        <v>0</v>
      </c>
      <c r="D20" s="186">
        <f>'teg detail'!M208</f>
        <v>0</v>
      </c>
      <c r="E20" s="186">
        <f>'teg detail'!N208</f>
        <v>0</v>
      </c>
      <c r="F20" s="186">
        <f>'teg detail'!O208</f>
        <v>0</v>
      </c>
      <c r="G20" s="186">
        <f>'teg detail'!P208</f>
        <v>0</v>
      </c>
      <c r="H20" s="187">
        <f t="shared" si="0"/>
        <v>0</v>
      </c>
    </row>
    <row r="21" spans="1:8" ht="12.75">
      <c r="A21" s="401">
        <v>14</v>
      </c>
      <c r="B21" s="198" t="str">
        <f>'teg detail'!D210</f>
        <v>TIITRID / GRAAFIKA</v>
      </c>
      <c r="C21" s="186">
        <f>'teg detail'!L217</f>
        <v>0</v>
      </c>
      <c r="D21" s="186">
        <f>'teg detail'!M217</f>
        <v>0</v>
      </c>
      <c r="E21" s="186">
        <f>'teg detail'!N217</f>
        <v>0</v>
      </c>
      <c r="F21" s="186">
        <f>'teg detail'!O217</f>
        <v>0</v>
      </c>
      <c r="G21" s="186">
        <f>'teg detail'!P217</f>
        <v>0</v>
      </c>
      <c r="H21" s="187">
        <f t="shared" si="0"/>
        <v>0</v>
      </c>
    </row>
    <row r="22" spans="1:8" ht="12.75">
      <c r="A22" s="401">
        <v>15</v>
      </c>
      <c r="B22" s="198" t="str">
        <f>'teg detail'!D219</f>
        <v>ARHIIVIMATERJAL</v>
      </c>
      <c r="C22" s="186">
        <f>'teg detail'!L225</f>
        <v>0</v>
      </c>
      <c r="D22" s="186">
        <f>'teg detail'!M225</f>
        <v>0</v>
      </c>
      <c r="E22" s="186">
        <f>'teg detail'!N225</f>
        <v>0</v>
      </c>
      <c r="F22" s="186">
        <f>'teg detail'!O225</f>
        <v>0</v>
      </c>
      <c r="G22" s="186">
        <f>'teg detail'!P225</f>
        <v>0</v>
      </c>
      <c r="H22" s="187">
        <f t="shared" si="0"/>
        <v>0</v>
      </c>
    </row>
    <row r="23" spans="1:8" ht="12.75">
      <c r="A23" s="401">
        <v>16</v>
      </c>
      <c r="B23" s="198" t="str">
        <f>'teg detail'!D227</f>
        <v>TRANSPORDIKULUD</v>
      </c>
      <c r="C23" s="186">
        <f>'teg detail'!L235</f>
        <v>0</v>
      </c>
      <c r="D23" s="186">
        <f>'teg detail'!M235</f>
        <v>0</v>
      </c>
      <c r="E23" s="186">
        <f>'teg detail'!N235</f>
        <v>0</v>
      </c>
      <c r="F23" s="186">
        <f>'teg detail'!O235</f>
        <v>0</v>
      </c>
      <c r="G23" s="186">
        <f>'teg detail'!P235</f>
        <v>0</v>
      </c>
      <c r="H23" s="187">
        <f t="shared" si="0"/>
        <v>0</v>
      </c>
    </row>
    <row r="24" spans="1:8" ht="12.75">
      <c r="A24" s="401">
        <v>17</v>
      </c>
      <c r="B24" s="198" t="str">
        <f>'teg detail'!D237</f>
        <v>REISIKULU / MAJUTUS / PÄEVARAHA</v>
      </c>
      <c r="C24" s="186">
        <f>'teg detail'!L247</f>
        <v>0</v>
      </c>
      <c r="D24" s="186">
        <f>'teg detail'!M247</f>
        <v>0</v>
      </c>
      <c r="E24" s="186">
        <f>'teg detail'!N247</f>
        <v>0</v>
      </c>
      <c r="F24" s="186">
        <f>'teg detail'!O247</f>
        <v>0</v>
      </c>
      <c r="G24" s="186">
        <f>'teg detail'!P247</f>
        <v>0</v>
      </c>
      <c r="H24" s="187">
        <f t="shared" si="0"/>
        <v>0</v>
      </c>
    </row>
    <row r="25" spans="1:8" ht="12.75">
      <c r="A25" s="401">
        <v>18</v>
      </c>
      <c r="B25" s="198" t="str">
        <f>'teg detail'!D249</f>
        <v>MUU TOOTMISKULU</v>
      </c>
      <c r="C25" s="186">
        <f>'teg detail'!L256</f>
        <v>0</v>
      </c>
      <c r="D25" s="186">
        <f>'teg detail'!M256</f>
        <v>0</v>
      </c>
      <c r="E25" s="186">
        <f>'teg detail'!N256</f>
        <v>0</v>
      </c>
      <c r="F25" s="186">
        <f>'teg detail'!O256</f>
        <v>0</v>
      </c>
      <c r="G25" s="186">
        <f>'teg detail'!P256</f>
        <v>0</v>
      </c>
      <c r="H25" s="187">
        <f t="shared" si="0"/>
        <v>0</v>
      </c>
    </row>
    <row r="26" spans="1:8" ht="12.75">
      <c r="A26" s="401">
        <v>19</v>
      </c>
      <c r="B26" s="198" t="str">
        <f>'teg detail'!D258</f>
        <v>KINDLUSTUS</v>
      </c>
      <c r="C26" s="186">
        <f>'teg detail'!L263</f>
        <v>0</v>
      </c>
      <c r="D26" s="186">
        <f>'teg detail'!M263</f>
        <v>0</v>
      </c>
      <c r="E26" s="186">
        <f>'teg detail'!N263</f>
        <v>0</v>
      </c>
      <c r="F26" s="186">
        <f>'teg detail'!O263</f>
        <v>0</v>
      </c>
      <c r="G26" s="186">
        <f>'teg detail'!P263</f>
        <v>0</v>
      </c>
      <c r="H26" s="187">
        <f t="shared" si="0"/>
        <v>0</v>
      </c>
    </row>
    <row r="27" spans="1:8" ht="12.75">
      <c r="A27" s="401">
        <v>20</v>
      </c>
      <c r="B27" s="198" t="str">
        <f>'teg detail'!D265</f>
        <v>AUDIT</v>
      </c>
      <c r="C27" s="186">
        <f>'teg detail'!L269</f>
        <v>0</v>
      </c>
      <c r="D27" s="186">
        <f>'teg detail'!M269</f>
        <v>0</v>
      </c>
      <c r="E27" s="186">
        <f>'teg detail'!N269</f>
        <v>0</v>
      </c>
      <c r="F27" s="186">
        <f>'teg detail'!O269</f>
        <v>0</v>
      </c>
      <c r="G27" s="186">
        <f>'teg detail'!P269</f>
        <v>0</v>
      </c>
      <c r="H27" s="187">
        <f t="shared" si="0"/>
        <v>0</v>
      </c>
    </row>
    <row r="28" spans="1:8" ht="12.75">
      <c r="A28" s="401">
        <v>21</v>
      </c>
      <c r="B28" s="198" t="str">
        <f>'teg detail'!D271</f>
        <v>FINANTS / ÕIGUS</v>
      </c>
      <c r="C28" s="186">
        <f>'teg detail'!L277</f>
        <v>0</v>
      </c>
      <c r="D28" s="186">
        <f>'teg detail'!M277</f>
        <v>0</v>
      </c>
      <c r="E28" s="186">
        <f>'teg detail'!N277</f>
        <v>0</v>
      </c>
      <c r="F28" s="186">
        <f>'teg detail'!O277</f>
        <v>0</v>
      </c>
      <c r="G28" s="186">
        <f>'teg detail'!P277</f>
        <v>0</v>
      </c>
      <c r="H28" s="187">
        <f t="shared" si="0"/>
        <v>0</v>
      </c>
    </row>
    <row r="29" spans="1:8" ht="12.75">
      <c r="A29" s="401">
        <v>22</v>
      </c>
      <c r="B29" s="198" t="str">
        <f>'teg detail'!D279</f>
        <v>TURUNDUSKULU</v>
      </c>
      <c r="C29" s="186">
        <f>'teg detail'!L290</f>
        <v>0</v>
      </c>
      <c r="D29" s="186">
        <f>'teg detail'!M290</f>
        <v>0</v>
      </c>
      <c r="E29" s="186">
        <f>'teg detail'!N290</f>
        <v>0</v>
      </c>
      <c r="F29" s="186">
        <f>'teg detail'!O290</f>
        <v>0</v>
      </c>
      <c r="G29" s="186">
        <f>'teg detail'!P290</f>
        <v>0</v>
      </c>
      <c r="H29" s="187">
        <f t="shared" si="0"/>
        <v>0</v>
      </c>
    </row>
    <row r="30" spans="1:8" ht="12.75">
      <c r="A30" s="197"/>
      <c r="B30" s="200"/>
      <c r="C30" s="189"/>
      <c r="D30" s="189"/>
      <c r="E30" s="189"/>
      <c r="F30" s="189"/>
      <c r="G30" s="189"/>
      <c r="H30" s="187"/>
    </row>
    <row r="31" spans="1:8" ht="12.75">
      <c r="A31" s="196"/>
      <c r="B31" s="201" t="s">
        <v>123</v>
      </c>
      <c r="C31" s="188">
        <f>'teg detail'!L292</f>
        <v>0</v>
      </c>
      <c r="D31" s="188">
        <f>'teg detail'!M292</f>
        <v>0</v>
      </c>
      <c r="E31" s="188">
        <f>'teg detail'!N292</f>
        <v>0</v>
      </c>
      <c r="F31" s="188">
        <f>'teg detail'!O292</f>
        <v>0</v>
      </c>
      <c r="G31" s="188">
        <f>'teg detail'!P292</f>
        <v>0</v>
      </c>
      <c r="H31" s="185">
        <f>SUM(H8:H30)</f>
        <v>0</v>
      </c>
    </row>
    <row r="32" spans="1:8" ht="12.75">
      <c r="A32" s="197"/>
      <c r="B32" s="200"/>
      <c r="C32" s="189"/>
      <c r="D32" s="189"/>
      <c r="E32" s="189"/>
      <c r="F32" s="189"/>
      <c r="G32" s="189"/>
      <c r="H32" s="187"/>
    </row>
    <row r="33" spans="1:8" ht="12.75">
      <c r="A33" s="197"/>
      <c r="B33" s="407" t="str">
        <f>'teg detail'!D294</f>
        <v>ÜLDKULUD</v>
      </c>
      <c r="C33" s="186">
        <f>'teg detail'!L294</f>
        <v>0</v>
      </c>
      <c r="D33" s="186">
        <f>'teg detail'!M294</f>
        <v>0</v>
      </c>
      <c r="E33" s="186">
        <f>'teg detail'!N294</f>
        <v>0</v>
      </c>
      <c r="F33" s="186">
        <f>'teg detail'!O294</f>
        <v>0</v>
      </c>
      <c r="G33" s="186">
        <f>'teg detail'!P294</f>
        <v>0</v>
      </c>
      <c r="H33" s="187">
        <f>SUM(C33:G33)</f>
        <v>0</v>
      </c>
    </row>
    <row r="34" spans="1:8" ht="12.75">
      <c r="A34" s="197"/>
      <c r="B34" s="198" t="str">
        <f>'teg detail'!D296</f>
        <v>ETTENÄGEMATUD KULUD</v>
      </c>
      <c r="C34" s="186">
        <f>'teg detail'!L296</f>
        <v>0</v>
      </c>
      <c r="D34" s="186">
        <f>'teg detail'!M296</f>
        <v>0</v>
      </c>
      <c r="E34" s="186">
        <f>'teg detail'!N296</f>
        <v>0</v>
      </c>
      <c r="F34" s="186">
        <f>'teg detail'!O296</f>
        <v>0</v>
      </c>
      <c r="G34" s="186">
        <f>'teg detail'!P296</f>
        <v>0</v>
      </c>
      <c r="H34" s="187">
        <f>SUM(C34:G34)</f>
        <v>0</v>
      </c>
    </row>
    <row r="35" spans="1:8" ht="12.75">
      <c r="A35" s="197"/>
      <c r="B35" s="198" t="str">
        <f>'teg detail'!D298</f>
        <v>TOOTMISTASU</v>
      </c>
      <c r="C35" s="186">
        <f>'teg detail'!L298</f>
        <v>0</v>
      </c>
      <c r="D35" s="186">
        <f>'teg detail'!M298</f>
        <v>0</v>
      </c>
      <c r="E35" s="186">
        <f>'teg detail'!N298</f>
        <v>0</v>
      </c>
      <c r="F35" s="186">
        <f>'teg detail'!O298</f>
        <v>0</v>
      </c>
      <c r="G35" s="186">
        <f>'teg detail'!P298</f>
        <v>0</v>
      </c>
      <c r="H35" s="187">
        <f>SUM(C35:G35)</f>
        <v>0</v>
      </c>
    </row>
    <row r="36" spans="1:8" ht="12.75">
      <c r="A36" s="196"/>
      <c r="B36" s="202"/>
      <c r="C36" s="190"/>
      <c r="D36" s="190"/>
      <c r="E36" s="190"/>
      <c r="F36" s="190"/>
      <c r="G36" s="190"/>
      <c r="H36" s="185"/>
    </row>
    <row r="37" spans="1:9" ht="13.5" thickBot="1">
      <c r="A37" s="464"/>
      <c r="B37" s="465" t="s">
        <v>174</v>
      </c>
      <c r="C37" s="422">
        <f>C31+C33+C34+C35</f>
        <v>0</v>
      </c>
      <c r="D37" s="422">
        <f>D31+D33+D34+D35</f>
        <v>0</v>
      </c>
      <c r="E37" s="422">
        <f>E31+E33+E34+E35</f>
        <v>0</v>
      </c>
      <c r="F37" s="422">
        <f>F31+F33+F34+F35</f>
        <v>0</v>
      </c>
      <c r="G37" s="422">
        <f>G31+G33+G34+G35</f>
        <v>0</v>
      </c>
      <c r="H37" s="422">
        <f>SUM(C37:G37)</f>
        <v>0</v>
      </c>
      <c r="I37" s="42"/>
    </row>
    <row r="38" spans="1:8" ht="18" customHeight="1" thickTop="1">
      <c r="A38" s="25"/>
      <c r="B38" s="26"/>
      <c r="C38" s="27"/>
      <c r="D38" s="27"/>
      <c r="E38" s="27"/>
      <c r="F38" s="27"/>
      <c r="G38" s="27"/>
      <c r="H38" s="41"/>
    </row>
    <row r="39" spans="1:8" ht="12.75">
      <c r="A39" s="466" t="s">
        <v>182</v>
      </c>
      <c r="B39" s="467" t="s">
        <v>173</v>
      </c>
      <c r="C39" s="468"/>
      <c r="D39" s="468"/>
      <c r="E39" s="468"/>
      <c r="F39" s="468"/>
      <c r="G39" s="468"/>
      <c r="H39" s="469" t="s">
        <v>347</v>
      </c>
    </row>
    <row r="40" spans="1:8" ht="12.75">
      <c r="A40" s="400">
        <v>1</v>
      </c>
      <c r="B40" s="191" t="s">
        <v>353</v>
      </c>
      <c r="C40" s="490">
        <f>'ea rahavoog'!C40</f>
        <v>0</v>
      </c>
      <c r="D40" s="277"/>
      <c r="E40" s="277"/>
      <c r="F40" s="277"/>
      <c r="G40" s="277"/>
      <c r="H40" s="183">
        <f aca="true" t="shared" si="1" ref="H40:H50">SUM(C40:G40)</f>
        <v>0</v>
      </c>
    </row>
    <row r="41" spans="1:8" ht="12.75">
      <c r="A41" s="400">
        <v>2</v>
      </c>
      <c r="B41" s="191" t="s">
        <v>196</v>
      </c>
      <c r="C41" s="490">
        <f>'ea rahavoog'!C41</f>
        <v>0</v>
      </c>
      <c r="D41" s="277"/>
      <c r="E41" s="277"/>
      <c r="F41" s="277"/>
      <c r="G41" s="277"/>
      <c r="H41" s="183">
        <f t="shared" si="1"/>
        <v>0</v>
      </c>
    </row>
    <row r="42" spans="1:8" ht="12.75">
      <c r="A42" s="400">
        <v>3</v>
      </c>
      <c r="B42" s="191" t="s">
        <v>401</v>
      </c>
      <c r="C42" s="490">
        <f>'ea rahavoog'!C42</f>
        <v>0</v>
      </c>
      <c r="D42" s="277"/>
      <c r="E42" s="277"/>
      <c r="F42" s="277"/>
      <c r="G42" s="277"/>
      <c r="H42" s="183">
        <f t="shared" si="1"/>
        <v>0</v>
      </c>
    </row>
    <row r="43" spans="1:8" ht="12.75">
      <c r="A43" s="400">
        <v>4</v>
      </c>
      <c r="B43" s="191" t="s">
        <v>402</v>
      </c>
      <c r="C43" s="490">
        <f>'ea rahavoog'!C43</f>
        <v>0</v>
      </c>
      <c r="D43" s="277"/>
      <c r="E43" s="277"/>
      <c r="F43" s="277"/>
      <c r="G43" s="277"/>
      <c r="H43" s="183">
        <f t="shared" si="1"/>
        <v>0</v>
      </c>
    </row>
    <row r="44" spans="1:8" ht="12.75">
      <c r="A44" s="400">
        <v>5</v>
      </c>
      <c r="B44" s="191" t="s">
        <v>403</v>
      </c>
      <c r="C44" s="490">
        <f>'ea rahavoog'!C44</f>
        <v>0</v>
      </c>
      <c r="D44" s="277"/>
      <c r="E44" s="277"/>
      <c r="F44" s="277"/>
      <c r="G44" s="277"/>
      <c r="H44" s="183">
        <f t="shared" si="1"/>
        <v>0</v>
      </c>
    </row>
    <row r="45" spans="1:8" ht="12.75">
      <c r="A45" s="400">
        <v>6</v>
      </c>
      <c r="B45" s="191" t="s">
        <v>404</v>
      </c>
      <c r="C45" s="490">
        <f>'ea rahavoog'!C45</f>
        <v>0</v>
      </c>
      <c r="D45" s="277"/>
      <c r="E45" s="277"/>
      <c r="F45" s="277"/>
      <c r="G45" s="277"/>
      <c r="H45" s="183">
        <f t="shared" si="1"/>
        <v>0</v>
      </c>
    </row>
    <row r="46" spans="1:8" ht="12.75">
      <c r="A46" s="400">
        <v>7</v>
      </c>
      <c r="B46" s="191" t="s">
        <v>405</v>
      </c>
      <c r="C46" s="490">
        <f>'ea rahavoog'!C46</f>
        <v>0</v>
      </c>
      <c r="D46" s="277"/>
      <c r="E46" s="277"/>
      <c r="F46" s="277"/>
      <c r="G46" s="277"/>
      <c r="H46" s="183">
        <f t="shared" si="1"/>
        <v>0</v>
      </c>
    </row>
    <row r="47" spans="1:8" ht="12.75">
      <c r="A47" s="400">
        <v>8</v>
      </c>
      <c r="B47" s="191" t="s">
        <v>406</v>
      </c>
      <c r="C47" s="490">
        <f>'ea rahavoog'!C47</f>
        <v>0</v>
      </c>
      <c r="D47" s="277"/>
      <c r="E47" s="277"/>
      <c r="F47" s="277"/>
      <c r="G47" s="277"/>
      <c r="H47" s="183">
        <f t="shared" si="1"/>
        <v>0</v>
      </c>
    </row>
    <row r="48" spans="1:8" ht="12.75">
      <c r="A48" s="400">
        <v>9</v>
      </c>
      <c r="B48" s="191" t="s">
        <v>407</v>
      </c>
      <c r="C48" s="490">
        <f>'ea rahavoog'!C48</f>
        <v>0</v>
      </c>
      <c r="D48" s="277"/>
      <c r="E48" s="277"/>
      <c r="F48" s="277"/>
      <c r="G48" s="277"/>
      <c r="H48" s="183">
        <f t="shared" si="1"/>
        <v>0</v>
      </c>
    </row>
    <row r="49" spans="1:8" ht="12.75">
      <c r="A49" s="400">
        <v>10</v>
      </c>
      <c r="B49" s="191" t="s">
        <v>408</v>
      </c>
      <c r="C49" s="490">
        <f>'ea rahavoog'!C49</f>
        <v>0</v>
      </c>
      <c r="D49" s="277"/>
      <c r="E49" s="277"/>
      <c r="F49" s="277"/>
      <c r="G49" s="277"/>
      <c r="H49" s="183">
        <f t="shared" si="1"/>
        <v>0</v>
      </c>
    </row>
    <row r="50" spans="1:8" ht="12.75">
      <c r="A50" s="400">
        <v>11</v>
      </c>
      <c r="B50" s="191" t="s">
        <v>197</v>
      </c>
      <c r="C50" s="490">
        <f>'ea rahavoog'!C50</f>
        <v>0</v>
      </c>
      <c r="D50" s="277"/>
      <c r="E50" s="277"/>
      <c r="F50" s="277"/>
      <c r="G50" s="277"/>
      <c r="H50" s="183">
        <f t="shared" si="1"/>
        <v>0</v>
      </c>
    </row>
    <row r="51" spans="1:10" ht="12.75">
      <c r="A51" s="470"/>
      <c r="B51" s="471" t="s">
        <v>278</v>
      </c>
      <c r="C51" s="472">
        <f aca="true" t="shared" si="2" ref="C51:H51">SUM(C40:C50)</f>
        <v>0</v>
      </c>
      <c r="D51" s="472">
        <f t="shared" si="2"/>
        <v>0</v>
      </c>
      <c r="E51" s="472">
        <f t="shared" si="2"/>
        <v>0</v>
      </c>
      <c r="F51" s="472">
        <f t="shared" si="2"/>
        <v>0</v>
      </c>
      <c r="G51" s="472">
        <f t="shared" si="2"/>
        <v>0</v>
      </c>
      <c r="H51" s="435">
        <f t="shared" si="2"/>
        <v>0</v>
      </c>
      <c r="I51" s="42"/>
      <c r="J51" s="42"/>
    </row>
    <row r="52" spans="1:8" s="32" customFormat="1" ht="12.75">
      <c r="A52" s="33"/>
      <c r="B52" s="192"/>
      <c r="C52" s="193"/>
      <c r="D52" s="193"/>
      <c r="E52" s="193"/>
      <c r="F52" s="193"/>
      <c r="G52" s="193"/>
      <c r="H52" s="194"/>
    </row>
    <row r="53" spans="1:9" ht="12.75">
      <c r="A53" s="470"/>
      <c r="B53" s="473" t="s">
        <v>261</v>
      </c>
      <c r="C53" s="474">
        <f aca="true" t="shared" si="3" ref="C53:H53">C51-C37</f>
        <v>0</v>
      </c>
      <c r="D53" s="474">
        <f t="shared" si="3"/>
        <v>0</v>
      </c>
      <c r="E53" s="474">
        <f t="shared" si="3"/>
        <v>0</v>
      </c>
      <c r="F53" s="474">
        <f t="shared" si="3"/>
        <v>0</v>
      </c>
      <c r="G53" s="474">
        <f t="shared" si="3"/>
        <v>0</v>
      </c>
      <c r="H53" s="475">
        <f t="shared" si="3"/>
        <v>0</v>
      </c>
      <c r="I53" s="42"/>
    </row>
    <row r="54" spans="1:8" ht="12.75">
      <c r="A54" s="470"/>
      <c r="B54" s="473" t="s">
        <v>262</v>
      </c>
      <c r="C54" s="474">
        <f>C53</f>
        <v>0</v>
      </c>
      <c r="D54" s="474">
        <f>C54+D53</f>
        <v>0</v>
      </c>
      <c r="E54" s="474">
        <f>D54+E53</f>
        <v>0</v>
      </c>
      <c r="F54" s="474">
        <f>E54+F53</f>
        <v>0</v>
      </c>
      <c r="G54" s="474">
        <f>F54+G53</f>
        <v>0</v>
      </c>
      <c r="H54" s="476">
        <f>G54+H53</f>
        <v>0</v>
      </c>
    </row>
    <row r="55" spans="1:8" s="32" customFormat="1" ht="9.75">
      <c r="A55" s="33"/>
      <c r="B55" s="143"/>
      <c r="C55" s="144"/>
      <c r="D55" s="144"/>
      <c r="E55" s="144"/>
      <c r="F55" s="144"/>
      <c r="G55" s="144"/>
      <c r="H55" s="145"/>
    </row>
    <row r="56" spans="1:8" s="49" customFormat="1" ht="11.25">
      <c r="A56" s="48"/>
      <c r="B56" s="143"/>
      <c r="C56" s="144"/>
      <c r="D56" s="144"/>
      <c r="E56" s="144"/>
      <c r="F56" s="144"/>
      <c r="G56" s="144"/>
      <c r="H56" s="145"/>
    </row>
    <row r="57" spans="1:8" s="49" customFormat="1" ht="18" customHeight="1">
      <c r="A57" s="48"/>
      <c r="B57" s="195" t="s">
        <v>177</v>
      </c>
      <c r="C57" s="146"/>
      <c r="D57" s="146"/>
      <c r="E57" s="147"/>
      <c r="F57" s="147"/>
      <c r="G57" s="147"/>
      <c r="H57" s="148"/>
    </row>
    <row r="58" spans="2:8" ht="12.75">
      <c r="B58" s="195"/>
      <c r="C58" s="147"/>
      <c r="D58" s="147"/>
      <c r="E58" s="147"/>
      <c r="F58" s="147"/>
      <c r="G58" s="147"/>
      <c r="H58" s="148"/>
    </row>
    <row r="59" spans="2:8" ht="18" customHeight="1">
      <c r="B59" s="195" t="s">
        <v>273</v>
      </c>
      <c r="C59" s="146"/>
      <c r="D59" s="146"/>
      <c r="E59" s="147"/>
      <c r="F59" s="147"/>
      <c r="G59" s="147"/>
      <c r="H59" s="148"/>
    </row>
  </sheetData>
  <sheetProtection sheet="1" formatCells="0" formatColumns="0" formatRows="0" selectLockedCells="1"/>
  <mergeCells count="2">
    <mergeCell ref="A5:A6"/>
    <mergeCell ref="B5:B6"/>
  </mergeCells>
  <printOptions/>
  <pageMargins left="1.299212598425197" right="0.4330708661417323" top="0.984251968503937" bottom="0.984251968503937" header="0.5118110236220472" footer="0.5118110236220472"/>
  <pageSetup fitToHeight="1" fitToWidth="1" horizontalDpi="1200" verticalDpi="12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Riho Västrik</dc:creator>
  <cp:keywords/>
  <dc:description/>
  <cp:lastModifiedBy>Endel</cp:lastModifiedBy>
  <cp:lastPrinted>2014-02-17T11:27:05Z</cp:lastPrinted>
  <dcterms:created xsi:type="dcterms:W3CDTF">2001-10-02T03:48:51Z</dcterms:created>
  <dcterms:modified xsi:type="dcterms:W3CDTF">2019-10-22T09:50:59Z</dcterms:modified>
  <cp:category/>
  <cp:version/>
  <cp:contentType/>
  <cp:contentStatus/>
</cp:coreProperties>
</file>