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45" windowHeight="12090" activeTab="1"/>
  </bookViews>
  <sheets>
    <sheet name="võrdlev" sheetId="1" r:id="rId1"/>
    <sheet name="ea üld" sheetId="2" r:id="rId2"/>
    <sheet name="ea detail" sheetId="3" r:id="rId3"/>
    <sheet name="ea rahavoog" sheetId="4" r:id="rId4"/>
    <sheet name="teg üld" sheetId="5" r:id="rId5"/>
    <sheet name="teg detail" sheetId="6" r:id="rId6"/>
    <sheet name="teg rahavoog" sheetId="7" r:id="rId7"/>
  </sheets>
  <definedNames>
    <definedName name="Prindiala" localSheetId="2">'ea detail'!$A$1:$J$293</definedName>
    <definedName name="Prindiala" localSheetId="3">'ea rahavoog'!$A$1:$H$60</definedName>
    <definedName name="Prindiala" localSheetId="1">'ea üld'!$A$1:$H$65</definedName>
    <definedName name="Prindiala" localSheetId="5">'teg detail'!$A$1:$S$293</definedName>
    <definedName name="Prindiala" localSheetId="6">'teg rahavoog'!$A$1:$H$59</definedName>
    <definedName name="Prindiala" localSheetId="4">'teg üld'!$A$1:$H$65</definedName>
    <definedName name="Prindiala" localSheetId="0">'võrdlev'!$A$1:$H$65</definedName>
    <definedName name="Prinditiitlid" localSheetId="2">'ea detail'!$1:$6</definedName>
  </definedNames>
  <calcPr fullCalcOnLoad="1"/>
</workbook>
</file>

<file path=xl/sharedStrings.xml><?xml version="1.0" encoding="utf-8"?>
<sst xmlns="http://schemas.openxmlformats.org/spreadsheetml/2006/main" count="1128" uniqueCount="430">
  <si>
    <t>SOCIAL TAX</t>
  </si>
  <si>
    <t>FILMING EQUIPMENT</t>
  </si>
  <si>
    <t>FACILITY PACKAGES</t>
  </si>
  <si>
    <t>FILM/TAPE STOCK</t>
  </si>
  <si>
    <t>LABORATORY</t>
  </si>
  <si>
    <t>PICTURE/SOUND POST-PRODUCTION</t>
  </si>
  <si>
    <t>MUSIC</t>
  </si>
  <si>
    <t>GRAPHICS</t>
  </si>
  <si>
    <t>OTHER PRODUCTION COSTS</t>
  </si>
  <si>
    <t>ADVERTISING</t>
  </si>
  <si>
    <t>%</t>
  </si>
  <si>
    <t>TOTAL</t>
  </si>
  <si>
    <t>DIRECTOR</t>
  </si>
  <si>
    <t>COPYRIGHTS</t>
  </si>
  <si>
    <t>SCRIPT WRITER</t>
  </si>
  <si>
    <t>PRODUCER/DIRECTOR</t>
  </si>
  <si>
    <t>x</t>
  </si>
  <si>
    <t>OTHER</t>
  </si>
  <si>
    <t>TOTAL FOR PRODUCER/DIRECTOR</t>
  </si>
  <si>
    <t>FILM CREW</t>
  </si>
  <si>
    <t>S</t>
  </si>
  <si>
    <t>PRODUCTION ASSISTANT</t>
  </si>
  <si>
    <t>CAMERAMAN</t>
  </si>
  <si>
    <t>SOUND DIRECTOR</t>
  </si>
  <si>
    <t>PHOTOGRAPHER</t>
  </si>
  <si>
    <t>EDITOR</t>
  </si>
  <si>
    <t xml:space="preserve">TOTAL FOR FILM CREW </t>
  </si>
  <si>
    <t>(mark with X if social tax has to be paid)</t>
  </si>
  <si>
    <t>(for those who are market with X)</t>
  </si>
  <si>
    <t>TOTAL FOR SOCIAL TAX</t>
  </si>
  <si>
    <t>COSTS FOR LOCATION</t>
  </si>
  <si>
    <t>SPECIAL TECHNICS ON LOCATION</t>
  </si>
  <si>
    <t>PERMITS AND TAXES</t>
  </si>
  <si>
    <t>OTHER COSTS</t>
  </si>
  <si>
    <t>BetacamSX set</t>
  </si>
  <si>
    <t>ADDITIONAL EQUIPM.</t>
  </si>
  <si>
    <t xml:space="preserve"> Dedolight set</t>
  </si>
  <si>
    <t>akku light</t>
  </si>
  <si>
    <t>shot-gun microphone</t>
  </si>
  <si>
    <t>radio microphone</t>
  </si>
  <si>
    <t>DAT recorder with TC support</t>
  </si>
  <si>
    <t>COMMUNICATION TECH.</t>
  </si>
  <si>
    <t>TOTAL FOR FILMING EQUIPMENT</t>
  </si>
  <si>
    <t>CAMERA EQUIPMENT + CREW</t>
  </si>
  <si>
    <t>SOUND EQUIPMENT+CREW</t>
  </si>
  <si>
    <t>OTHERS</t>
  </si>
  <si>
    <t>TOTAL FOR PACKAGES</t>
  </si>
  <si>
    <t>FILM</t>
  </si>
  <si>
    <t xml:space="preserve">VIDEO TAPES </t>
  </si>
  <si>
    <t>BCT-30MA</t>
  </si>
  <si>
    <t>OTHER MATERIALS</t>
  </si>
  <si>
    <t>TOTAL FOR FILM/TAPE STOCK</t>
  </si>
  <si>
    <t>NEGATIVE DEVELOPING</t>
  </si>
  <si>
    <t>SPECIAL EFFECTS</t>
  </si>
  <si>
    <t>TOTAL FOR LABORATORY</t>
  </si>
  <si>
    <t>SOUND EFFECTS</t>
  </si>
  <si>
    <t>PROJECTION</t>
  </si>
  <si>
    <t xml:space="preserve">OTHER </t>
  </si>
  <si>
    <t>OFF-LINE EDITING</t>
  </si>
  <si>
    <t>AVID MCXPRESS</t>
  </si>
  <si>
    <t>AVID MC1000</t>
  </si>
  <si>
    <t>ON-LINE EDITING</t>
  </si>
  <si>
    <t>DUBBING/NARRATION</t>
  </si>
  <si>
    <t>3 languages (LAT, EST, ENG) x 8 hour.</t>
  </si>
  <si>
    <t>colour correction AVID MC1000</t>
  </si>
  <si>
    <t>AVID - Betacam SP</t>
  </si>
  <si>
    <t xml:space="preserve">OTHER EXPENCES </t>
  </si>
  <si>
    <t>Betacam SP - VHS copy</t>
  </si>
  <si>
    <t>TOTAL FOR PICTURE/SOUND POST-PRODUCTION</t>
  </si>
  <si>
    <t>COMPOSER</t>
  </si>
  <si>
    <t>including recording and rights</t>
  </si>
  <si>
    <t>PERFORMANCE / RECORDING</t>
  </si>
  <si>
    <t>MUSICIANS</t>
  </si>
  <si>
    <t>RENT OF THE STUDIO</t>
  </si>
  <si>
    <t>RENT OF THE MUSIC INSTRUMENTS</t>
  </si>
  <si>
    <t>special acustics</t>
  </si>
  <si>
    <t>RENT OF THE SPECIAL TECHNICS</t>
  </si>
  <si>
    <t>folley artist</t>
  </si>
  <si>
    <t>TOTAL FOR MUSIC</t>
  </si>
  <si>
    <t>TOTAL FOR GRAPHICS</t>
  </si>
  <si>
    <t>ARCHIVE MATERIALS</t>
  </si>
  <si>
    <t>PHOTOARCHIVE</t>
  </si>
  <si>
    <t>TOTAL FOR ARCHIVE MATERIALS</t>
  </si>
  <si>
    <t>TRANSPORT / TRAVEL</t>
  </si>
  <si>
    <t>RENT OF THE CAR</t>
  </si>
  <si>
    <t>FUEL</t>
  </si>
  <si>
    <t>TICKETS</t>
  </si>
  <si>
    <t>PARKING PLACE AND GARRAGE</t>
  </si>
  <si>
    <t>TOTAL FOR TRANSPORT / TRAVEL</t>
  </si>
  <si>
    <t>HOTEL / LIVING</t>
  </si>
  <si>
    <t>HOTEL FOR THE CREW</t>
  </si>
  <si>
    <t>PER DIEM</t>
  </si>
  <si>
    <t>TOTAL FOR HOTEL/LIVING</t>
  </si>
  <si>
    <t>TRANSLATION</t>
  </si>
  <si>
    <t>TC LISTS</t>
  </si>
  <si>
    <t>TOTAL FOR OTHER PRODUCTION COSTS</t>
  </si>
  <si>
    <t>INSURANCE / FINANCES / LEGAL</t>
  </si>
  <si>
    <t>HEALTH INSURANCE</t>
  </si>
  <si>
    <t>INSURANCE OF EQUIPMENT</t>
  </si>
  <si>
    <t>BANK SERVICES/ PER CENTS</t>
  </si>
  <si>
    <t>AUDITS</t>
  </si>
  <si>
    <t>LEGAL SERVICES</t>
  </si>
  <si>
    <t>TOTAL FOR INSURANCE/ FINANCES/ LEGAL</t>
  </si>
  <si>
    <t>MATERIALS FOR THE PRESS</t>
  </si>
  <si>
    <t>PUBLIC RELATIONS</t>
  </si>
  <si>
    <t>PRESENTATIONS</t>
  </si>
  <si>
    <t>TOTAL FOR ADVERTISING</t>
  </si>
  <si>
    <t xml:space="preserve">PRODUCER </t>
  </si>
  <si>
    <t xml:space="preserve">COPRODUCER </t>
  </si>
  <si>
    <t>PRODUTSENT</t>
  </si>
  <si>
    <t>KAASPRODUTSENT</t>
  </si>
  <si>
    <t>MUUD</t>
  </si>
  <si>
    <t>PRODUTSENT/REZHISSÖÖR KOKKU</t>
  </si>
  <si>
    <t>(x märgitud ridadelt arvestatakse sots.maks)</t>
  </si>
  <si>
    <t>RAAMATUPIDAJA</t>
  </si>
  <si>
    <t>OPERAATORI ASSISTENT</t>
  </si>
  <si>
    <t>FOTOGRAAF</t>
  </si>
  <si>
    <t>MONTEERIJA</t>
  </si>
  <si>
    <t>(x märgitud summadelt)</t>
  </si>
  <si>
    <t>SOTSIAALMAKS KOKKU</t>
  </si>
  <si>
    <t>KOKKU</t>
  </si>
  <si>
    <t>VÕTTEPAIKADE ÜÜR</t>
  </si>
  <si>
    <t>LOAD/MAKSUD</t>
  </si>
  <si>
    <t>MUUD KULUD</t>
  </si>
  <si>
    <t>VÕTTETEHNIKA</t>
  </si>
  <si>
    <t>VALGUSTEHNIKA</t>
  </si>
  <si>
    <t>SIDETEHNIKA</t>
  </si>
  <si>
    <t>ERITEHNIKA</t>
  </si>
  <si>
    <t>VÕTTETEHNIKA KOKKU</t>
  </si>
  <si>
    <t>KAAMERAGRUPP</t>
  </si>
  <si>
    <t>HELIGRUPP</t>
  </si>
  <si>
    <t>VALGUSGRUPP</t>
  </si>
  <si>
    <t>JÄRELTÖÖTLUS</t>
  </si>
  <si>
    <t>ERIEFEKTID</t>
  </si>
  <si>
    <t>ESITAJAD</t>
  </si>
  <si>
    <t>INSTRUMENTIDE RENT</t>
  </si>
  <si>
    <t>MUUSIKA</t>
  </si>
  <si>
    <t>MUUSIKA KOKKU</t>
  </si>
  <si>
    <t>GRAAFIKA KOKKU</t>
  </si>
  <si>
    <t>UURINGUD</t>
  </si>
  <si>
    <t>AUTORENT</t>
  </si>
  <si>
    <t>KÜTUS</t>
  </si>
  <si>
    <t>VIISAD JA KUTSED</t>
  </si>
  <si>
    <t>TRANSPORDI JA REISIKULUD KOKKU</t>
  </si>
  <si>
    <t>TEHNIKAKINDLUSTUS</t>
  </si>
  <si>
    <t>AUDIT</t>
  </si>
  <si>
    <t>TÕLKED</t>
  </si>
  <si>
    <t>ESITLUSED</t>
  </si>
  <si>
    <t>Unit/ühik</t>
  </si>
  <si>
    <t>Qty / kogus</t>
  </si>
  <si>
    <t>Cost/ hind</t>
  </si>
  <si>
    <t>Amount/ summa</t>
  </si>
  <si>
    <t>Unit/ ühik</t>
  </si>
  <si>
    <t>JÄRELTÖÖTLUS KOKKU</t>
  </si>
  <si>
    <t>TOITLUSTAMINE</t>
  </si>
  <si>
    <t>DETAILED</t>
  </si>
  <si>
    <t>monitor</t>
  </si>
  <si>
    <t>VHS COPYS</t>
  </si>
  <si>
    <t>FILMI NIMI</t>
  </si>
  <si>
    <t>Esilinastus:</t>
  </si>
  <si>
    <t>Produtsent:</t>
  </si>
  <si>
    <t>Rezhissöör:</t>
  </si>
  <si>
    <t>Arendusperiood:</t>
  </si>
  <si>
    <t>Eelarve koostaja:</t>
  </si>
  <si>
    <t>Kulugrupp</t>
  </si>
  <si>
    <t>ETTENÄGEMATUD KULUD</t>
  </si>
  <si>
    <t>EELARVELISED KULUD KOKKU</t>
  </si>
  <si>
    <t>KULUEELARVE</t>
  </si>
  <si>
    <t>Kuupäev:</t>
  </si>
  <si>
    <t>Filmi nimi</t>
  </si>
  <si>
    <t>TULUD</t>
  </si>
  <si>
    <t>KULUD KOKKU</t>
  </si>
  <si>
    <t>Arendus</t>
  </si>
  <si>
    <t>periood</t>
  </si>
  <si>
    <t>Produtsent</t>
  </si>
  <si>
    <t>Eestis</t>
  </si>
  <si>
    <t>välis</t>
  </si>
  <si>
    <t>CONTINGENCY</t>
  </si>
  <si>
    <t>TOTAL TOTAL</t>
  </si>
  <si>
    <t>Nr</t>
  </si>
  <si>
    <t>Kulud</t>
  </si>
  <si>
    <t>Filmitootmisettevõte:</t>
  </si>
  <si>
    <t>Koostamise kuupäev:</t>
  </si>
  <si>
    <t>FILMIGRUPP</t>
  </si>
  <si>
    <t>SOTSIAALMAKS</t>
  </si>
  <si>
    <t>VÕTTEPAIKADE KULU</t>
  </si>
  <si>
    <t>TEHNILISTE TEENUSTE PAKETID</t>
  </si>
  <si>
    <t>MATERJAL</t>
  </si>
  <si>
    <t>LABOR</t>
  </si>
  <si>
    <t>ARHIIVIMATERJAL</t>
  </si>
  <si>
    <t>MUU TOOTMISKULU</t>
  </si>
  <si>
    <t>TURUNDUSKULU</t>
  </si>
  <si>
    <t>Finantseerijad</t>
  </si>
  <si>
    <t>KULTUURKAPITAL</t>
  </si>
  <si>
    <t>FILMITOOTMISETTEVÕTTE OMAPANUS</t>
  </si>
  <si>
    <t>EXECUTIVE PRODUCER</t>
  </si>
  <si>
    <t>TEGEVPRODUTSENT</t>
  </si>
  <si>
    <t xml:space="preserve">PRODUCTION MANAGER </t>
  </si>
  <si>
    <t xml:space="preserve"> TOOTMISJUHT</t>
  </si>
  <si>
    <t>BOOM OPERATOR</t>
  </si>
  <si>
    <t>TECHNICAL STAFF</t>
  </si>
  <si>
    <t>GAFFER</t>
  </si>
  <si>
    <t>VALGUSMEISTER</t>
  </si>
  <si>
    <t>FILMIGRUPP KOKKU</t>
  </si>
  <si>
    <t>LOCATION EXPENCES</t>
  </si>
  <si>
    <t>SPECIAL SERVICES/ SECURITY</t>
  </si>
  <si>
    <t>ERITEENUSED/ VALVE</t>
  </si>
  <si>
    <t>TOTAL FOR LOCATION EXPENCES</t>
  </si>
  <si>
    <t xml:space="preserve">CAMERA EQUIOPM. / TRIPOD </t>
  </si>
  <si>
    <t>LIGHTING EQUIPM.</t>
  </si>
  <si>
    <t>SOUND EQUIPM.</t>
  </si>
  <si>
    <t>SPECIAL EQUIPM.</t>
  </si>
  <si>
    <t>TEHNILISTE TEENUSTE PAKETID KOKKU</t>
  </si>
  <si>
    <t>CUTTING ROOM/ FACILITIES</t>
  </si>
  <si>
    <t>SOUND SYNCHRONISATION</t>
  </si>
  <si>
    <t>LÄBIVAATUSSAAL</t>
  </si>
  <si>
    <t>DOLBY LICENCE</t>
  </si>
  <si>
    <t>DOLBY LITSENTS</t>
  </si>
  <si>
    <t>VÕTTEPAIKADE KULU KOKKU</t>
  </si>
  <si>
    <t>FILMILINT</t>
  </si>
  <si>
    <t>MATRJAL KOKKU</t>
  </si>
  <si>
    <t>MUU MATERJAL</t>
  </si>
  <si>
    <t>LABOR KOKKU</t>
  </si>
  <si>
    <t>ARHIIVIMATERJAL KOKKU</t>
  </si>
  <si>
    <t>JURIIDILINE TEENUS</t>
  </si>
  <si>
    <t>PANGA TEENUSTASU/ FINANTSKULU</t>
  </si>
  <si>
    <t>SUBTIITRID</t>
  </si>
  <si>
    <t>TIITRID</t>
  </si>
  <si>
    <t>TURUNDUSKULU KOKKU</t>
  </si>
  <si>
    <t>SELGITUS</t>
  </si>
  <si>
    <t>KINDLUSTUS/ FINANTS/ ÕIGUS KOKKU</t>
  </si>
  <si>
    <t>MUU TOOTMISKULU KOKKU</t>
  </si>
  <si>
    <t>Eelarve</t>
  </si>
  <si>
    <t>Tegelik</t>
  </si>
  <si>
    <t>Rahavoogude ajakava</t>
  </si>
  <si>
    <t>SCRIPT/ RIGHTS</t>
  </si>
  <si>
    <t>TOTAL FOR SCRIPT/ RIGHTS</t>
  </si>
  <si>
    <t>TOOTMISASSISTENT</t>
  </si>
  <si>
    <t>BOOK- KEEPER</t>
  </si>
  <si>
    <t>ASSISTANT DIRECTOR</t>
  </si>
  <si>
    <t>CINEMATOGRAPHER</t>
  </si>
  <si>
    <t>CHAPTER Nr.1</t>
  </si>
  <si>
    <t>Steadycam</t>
  </si>
  <si>
    <t>COMPUTER TOOLS  (DISC, CD,ZIPdr.  etc...)</t>
  </si>
  <si>
    <t>SOUND COPYING</t>
  </si>
  <si>
    <t>SOUND DESIGN</t>
  </si>
  <si>
    <t>SALVESTUS</t>
  </si>
  <si>
    <t>SUBTITLES</t>
  </si>
  <si>
    <t xml:space="preserve">RESEARCH         </t>
  </si>
  <si>
    <t xml:space="preserve">TRANSPORTATION   </t>
  </si>
  <si>
    <t>SUHTEKORRALDUS</t>
  </si>
  <si>
    <t>KULUGRUPP</t>
  </si>
  <si>
    <t>COSTS</t>
  </si>
  <si>
    <r>
      <t xml:space="preserve">(mark with </t>
    </r>
    <r>
      <rPr>
        <b/>
        <sz val="7"/>
        <rFont val="Arial"/>
        <family val="2"/>
      </rPr>
      <t>X</t>
    </r>
    <r>
      <rPr>
        <sz val="7"/>
        <rFont val="Arial"/>
        <family val="2"/>
      </rPr>
      <t xml:space="preserve"> if social tax has to be paid)</t>
    </r>
  </si>
  <si>
    <t>kontroll</t>
  </si>
  <si>
    <t>RAHAVOOG (jooksev)</t>
  </si>
  <si>
    <t>RAHAVOOG (akumuleerunud)</t>
  </si>
  <si>
    <t>KASUM/KAHJUM</t>
  </si>
  <si>
    <t>PRODUTSENT / REZHISSÖÖR</t>
  </si>
  <si>
    <t>TIITRID / GRAAFIKA</t>
  </si>
  <si>
    <t>REISIKULU / MAJUTUS / PÄEVARAHA</t>
  </si>
  <si>
    <t>KOKKU REISIKULU / MAJUTUS / PÄEVARAHAD</t>
  </si>
  <si>
    <t>TRANSPORDIKULUD KOKKU</t>
  </si>
  <si>
    <t>TRANSPORDIKULUD</t>
  </si>
  <si>
    <t>TRAVEL / HOTEL / LIVING</t>
  </si>
  <si>
    <t>TRANSPORT</t>
  </si>
  <si>
    <t>Raamatupidaja</t>
  </si>
  <si>
    <t>VALGUSTAJA</t>
  </si>
  <si>
    <t>DUBLEERIMINE / DIKTOR</t>
  </si>
  <si>
    <t>Filmitootja aadress:</t>
  </si>
  <si>
    <t>Telefon,  e-mail:</t>
  </si>
  <si>
    <t>TULUD KOKKU</t>
  </si>
  <si>
    <t>Kontroll:</t>
  </si>
  <si>
    <t xml:space="preserve">Operaator: </t>
  </si>
  <si>
    <t>aruande kp</t>
  </si>
  <si>
    <t>Tegelikud rahavood</t>
  </si>
  <si>
    <t>TEGELIKUD KULUD KOKKU</t>
  </si>
  <si>
    <t>Hälbe</t>
  </si>
  <si>
    <t>EELARVE KULUGRUPP</t>
  </si>
  <si>
    <t>MÄNGUFILMI DETAILNE EELARVE</t>
  </si>
  <si>
    <t>MÄNGUFILMI EELARVE</t>
  </si>
  <si>
    <t>MÄNGUFILMI KULUDE VÕRDLUS EELARVEGA</t>
  </si>
  <si>
    <t>MÄNGUFILMI KULUARUANNE</t>
  </si>
  <si>
    <t>MÄNGUFILMI DETAILNE KULUARUANNE</t>
  </si>
  <si>
    <t>NÄITLEJAD / CASTING</t>
  </si>
  <si>
    <t>PEAOSATÄITJAD</t>
  </si>
  <si>
    <t>KÕRVALOSATÄITJAD</t>
  </si>
  <si>
    <t>DUBLANDID, KASKADÖÖRID</t>
  </si>
  <si>
    <t>PROOVISAALI RENT</t>
  </si>
  <si>
    <t>TAUSTANÄITLEJAD (MASS)</t>
  </si>
  <si>
    <t>NÄITLEJAD / CASTING KOKKU</t>
  </si>
  <si>
    <t>TOOTMISSEKRETÄR</t>
  </si>
  <si>
    <t>ELEKTRIK-GENERAATORIJUHT</t>
  </si>
  <si>
    <t>GRIP</t>
  </si>
  <si>
    <t>GRIPI ASSISTENT</t>
  </si>
  <si>
    <t>REKVISIITOR</t>
  </si>
  <si>
    <t>REKVISIITORI ASSISTENT</t>
  </si>
  <si>
    <t>KOSTÜÜMIKUNSTNIK</t>
  </si>
  <si>
    <t>KOSTÜÜMIKUNSTNIKU ASSISTENT</t>
  </si>
  <si>
    <t>ERIEFEKTIDE MEISTER</t>
  </si>
  <si>
    <t>ERIEFEKTIDE ASSISTENT</t>
  </si>
  <si>
    <t>FILMIKUNSTNIK</t>
  </si>
  <si>
    <t>FILMIKUNSTNIKU ASSISTENT</t>
  </si>
  <si>
    <t>JUMESTUSKUNSTNIK</t>
  </si>
  <si>
    <t>JUMESTUSKUNSTNIKU ASSISTENT</t>
  </si>
  <si>
    <t>TOITLUSTAJA</t>
  </si>
  <si>
    <t>MUU TEHNILINE KOOSSEIS</t>
  </si>
  <si>
    <t>OPERAATOR (DoP)</t>
  </si>
  <si>
    <t>VÕTTEPAIKADE KOORDINAATOR</t>
  </si>
  <si>
    <t>VÕTTEPAIKADE KOORDINAATORI ASSIST.</t>
  </si>
  <si>
    <t>KÄSKJALG</t>
  </si>
  <si>
    <t>AUTOJUHID</t>
  </si>
  <si>
    <t>MAKSUSTATAVAD SUMMAD PTK 1 - 4</t>
  </si>
  <si>
    <t>LAVASTUSKULUD</t>
  </si>
  <si>
    <t>REKVISIITIDE VALMISTAMINE/ OST/ RENT</t>
  </si>
  <si>
    <t>DEKORATSIOONIDE VALMISTAMINE/ RENT</t>
  </si>
  <si>
    <t>KOSTÜÜMIDE VALMISTAMINE/ OST/ RENT</t>
  </si>
  <si>
    <t>JUMESTUSVAHENDID</t>
  </si>
  <si>
    <t>VÕTTEPAIKADE (PAVILJONI) EHITUS</t>
  </si>
  <si>
    <t>ERIEFEKTIDE VAHENDID</t>
  </si>
  <si>
    <t>LAVASTUSKULUD KOKKU</t>
  </si>
  <si>
    <t>KAADRISOLEV TEHNIKA</t>
  </si>
  <si>
    <t>GRIPITEHNIKA</t>
  </si>
  <si>
    <t>VALGUSTARVIKUD: FILTIRD JMS</t>
  </si>
  <si>
    <t>GENERAATOR</t>
  </si>
  <si>
    <t>KEEMILINE PUHASTUS</t>
  </si>
  <si>
    <t>SCRIPT-CONTINUITY - KLAPP</t>
  </si>
  <si>
    <t>MAKING OF OPERAATOR</t>
  </si>
  <si>
    <t>KINDLUSTUS</t>
  </si>
  <si>
    <t>KINDLUSTUS KOKKU</t>
  </si>
  <si>
    <t>AUDIT KOKKU</t>
  </si>
  <si>
    <t>FINANTS / ÕIGUS</t>
  </si>
  <si>
    <t>FINANTS/ ÕIGUS KOKKU</t>
  </si>
  <si>
    <t>TOOTMISTASU</t>
  </si>
  <si>
    <t>Aruande koostaja:</t>
  </si>
  <si>
    <t>EUR</t>
  </si>
  <si>
    <t>kokku €</t>
  </si>
  <si>
    <t>Summa €</t>
  </si>
  <si>
    <t>summa €</t>
  </si>
  <si>
    <t>ÜLDKULUD</t>
  </si>
  <si>
    <t xml:space="preserve">Ettenägematudkulud kuni 5% </t>
  </si>
  <si>
    <t>EESTI FILMI INSTITUUT</t>
  </si>
  <si>
    <t>FILMIGA SEOTUD LABORITÖÖD</t>
  </si>
  <si>
    <t>Tootm etap</t>
  </si>
  <si>
    <t>CASTING, AGENTUURITASUD</t>
  </si>
  <si>
    <t>daatum</t>
  </si>
  <si>
    <t>TURUNDUSMATERJALID</t>
  </si>
  <si>
    <t>PRODUTSENT / REŽISSÖÖR</t>
  </si>
  <si>
    <t>PROOVITEHNIKA RENT</t>
  </si>
  <si>
    <t>OPERAATORI 1.ASSISTENT</t>
  </si>
  <si>
    <t>OPERAATORI 2.ASSISTENT</t>
  </si>
  <si>
    <t>HELIOPERAATOR</t>
  </si>
  <si>
    <t>POOMIMEES</t>
  </si>
  <si>
    <t>PUUSEPP/ EHITAJA</t>
  </si>
  <si>
    <t>KOSTÜMEERIJA</t>
  </si>
  <si>
    <t>LISA KAAMERATEHNIKA</t>
  </si>
  <si>
    <t>VALGUSKRAANAD</t>
  </si>
  <si>
    <t>HELITEHNIKA KOMPLEKT</t>
  </si>
  <si>
    <t>GRIPIGRUPP</t>
  </si>
  <si>
    <t>VÕTTETEHNILISTE TEENUSTE PAKETID</t>
  </si>
  <si>
    <t>VÕTTETEHNILISTE TEENUSTE PAKETID KOKKU</t>
  </si>
  <si>
    <t>KÕVAKETTAD</t>
  </si>
  <si>
    <t>MATERJAL KOKKU</t>
  </si>
  <si>
    <t>VÄRVIMÄÄRAMINE</t>
  </si>
  <si>
    <t>KOKKUSALVESTUS</t>
  </si>
  <si>
    <t>HELIMONTAAŽ</t>
  </si>
  <si>
    <t>DCP MASTER</t>
  </si>
  <si>
    <t>PROOVIRUUM</t>
  </si>
  <si>
    <t>KASUTATUD MUUSIKA AUTORITASU</t>
  </si>
  <si>
    <t>ORIGINAALMUUSIKA HELILOOJA (töö)</t>
  </si>
  <si>
    <t>ORIGINAALMUUSIKA HELILOOJA (õigused)</t>
  </si>
  <si>
    <t>KASUTATUD MUUSIKA ESITAJATASU</t>
  </si>
  <si>
    <t>KASUTATUD MUUSIKA FONOGRAMMITASU</t>
  </si>
  <si>
    <t>TIITRID / GRAAFIKA KOKKU</t>
  </si>
  <si>
    <t>ARHIIVI KASUTUSLITSENTS</t>
  </si>
  <si>
    <t>GENERAATORI KÜTUS</t>
  </si>
  <si>
    <t>REISIKULUD EESTIS</t>
  </si>
  <si>
    <t>MAJUTUS EESTIS</t>
  </si>
  <si>
    <t>DIALOOGILEHT</t>
  </si>
  <si>
    <t>TC SUBTIITRITE TOIMETAMINE</t>
  </si>
  <si>
    <t>TURUNDUSMATERJALIDE TÕLKED</t>
  </si>
  <si>
    <t>TREILERITE TEGEMINE</t>
  </si>
  <si>
    <t>DVD, BLURAY ESITLUSKOOPIAD</t>
  </si>
  <si>
    <t>Tootmisperiood:</t>
  </si>
  <si>
    <t>S.h. Võtteperiood:</t>
  </si>
  <si>
    <t>Võttepäevade arv:</t>
  </si>
  <si>
    <t>Järeltootmisperiood:</t>
  </si>
  <si>
    <t>MUUD EESTI FONDID</t>
  </si>
  <si>
    <t>EESTI TELEKANAL</t>
  </si>
  <si>
    <t>MUUD EESTI TOETUSED</t>
  </si>
  <si>
    <t>TEISTE RIIKIDE FONDID</t>
  </si>
  <si>
    <t>TEISTE RIIKIDE TELEKANALID</t>
  </si>
  <si>
    <t>MUUD TEISTE RIIKIDE TOETUSED</t>
  </si>
  <si>
    <t>MEDIA</t>
  </si>
  <si>
    <t>EURIMAGES</t>
  </si>
  <si>
    <t>Filmi pikkus:</t>
  </si>
  <si>
    <t>RAVI / ÕNNETUSJUHTUMI KINDLUSTUS</t>
  </si>
  <si>
    <t>FINANTS / ÕIGUS KOKKU</t>
  </si>
  <si>
    <t>TEGELIKUD KULUD</t>
  </si>
  <si>
    <t>KULUEELARVE - TEGELIK TULEMUS</t>
  </si>
  <si>
    <t>TEGELIKUD TULUD KOKKU</t>
  </si>
  <si>
    <t>EELARVELISED TULUD KOKKU</t>
  </si>
  <si>
    <t xml:space="preserve"> KULUD KOKKU</t>
  </si>
  <si>
    <t>Hälbe %</t>
  </si>
  <si>
    <t>Hälbe%</t>
  </si>
  <si>
    <t>EELARVELISED/TEGELIKUD KULUD KOKKU</t>
  </si>
  <si>
    <t xml:space="preserve">      </t>
  </si>
  <si>
    <t>Hälve €</t>
  </si>
  <si>
    <t>Tootmistasu kuni 5% eelarvemahust</t>
  </si>
  <si>
    <t>Üldkulud kuni 7% otsekuludest</t>
  </si>
  <si>
    <t>MONTAAžIRUUMI / -SEADMED RENT</t>
  </si>
  <si>
    <t>TARVIKUD (DISKID, PATAREID  jne)</t>
  </si>
  <si>
    <t>REISIKULUD VÄLISMAALE</t>
  </si>
  <si>
    <t>MUUD REISIKULUD VÄLISMAALE</t>
  </si>
  <si>
    <t>MAJUTUS VÄLISMAALE</t>
  </si>
  <si>
    <t>PÄEVARAHA VÄLISMAALE</t>
  </si>
  <si>
    <t>MAKSUSTATAVAD SUMMAD PTK 6 - 22</t>
  </si>
  <si>
    <t>ARENDUS / KÄSIKIRI</t>
  </si>
  <si>
    <t>ARENDUS / KÄSIKIRI KOKKU</t>
  </si>
  <si>
    <t>ARENDUS / KÄSIKIRI / ÕIGUSED / MUUD</t>
  </si>
  <si>
    <t>REŽISSÖÖR (töö)</t>
  </si>
  <si>
    <t>REŽISSÖÖR (õigused)</t>
  </si>
  <si>
    <t>REŽISSÖÖRI I ASSISTENT</t>
  </si>
  <si>
    <t>REŽISSÖÖRI II ASSISTENT</t>
  </si>
  <si>
    <t>KAAMERA KOMPLEKT</t>
  </si>
  <si>
    <t>HELIREŽISSÖÖR</t>
  </si>
  <si>
    <t>HELIREŽISSÖÖRI ASSISTENT</t>
  </si>
  <si>
    <t>OFF-LINE MONTAAŽ</t>
  </si>
  <si>
    <t>ON-LINE MONTAAŽ</t>
  </si>
  <si>
    <t>TAKSO, PARKIMINE JA GARAŽEERIMINE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</si>
</sst>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.00_);[Red]\(&quot;$&quot;#,##0.00\)"/>
    <numFmt numFmtId="173" formatCode="#,##0.00\ _L_s"/>
    <numFmt numFmtId="174" formatCode="0.0"/>
    <numFmt numFmtId="175" formatCode="0.00;[Red]0.00"/>
    <numFmt numFmtId="176" formatCode="0\ %"/>
    <numFmt numFmtId="177" formatCode="#,##0.000_);[Red]\(#,##0.000\)"/>
    <numFmt numFmtId="178" formatCode="\-#,##0\ _k_r;[Red]#,##0\ _k_r"/>
    <numFmt numFmtId="179" formatCode="#,##0.0"/>
    <numFmt numFmtId="180" formatCode="#,##0.000"/>
    <numFmt numFmtId="181" formatCode="#,##0.0000"/>
    <numFmt numFmtId="182" formatCode="0.0\ %"/>
    <numFmt numFmtId="183" formatCode="0.0%"/>
    <numFmt numFmtId="184" formatCode="[$-425]d\.\ mmmm\ yyyy&quot;. a.&quot;"/>
    <numFmt numFmtId="185" formatCode="dd\.mm\.yy;@"/>
    <numFmt numFmtId="186" formatCode="#,##0.0\ _k_r;[Red]\-#,##0.0\ _k_r"/>
    <numFmt numFmtId="187" formatCode="mmm/yyyy"/>
    <numFmt numFmtId="188" formatCode="#&quot; &quot;?/2"/>
    <numFmt numFmtId="189" formatCode="[$-425]d\.\ mmmm\ yyyy"/>
    <numFmt numFmtId="190" formatCode="d\.mm\.yyyy;@"/>
  </numFmts>
  <fonts count="60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2"/>
      <color indexed="12"/>
      <name val="Times CE"/>
      <family val="0"/>
    </font>
    <font>
      <i/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7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9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double"/>
      <bottom style="hair"/>
    </border>
    <border>
      <left style="hair"/>
      <right style="hair"/>
      <top style="double"/>
      <bottom style="hair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hair"/>
      <top style="thin"/>
      <bottom style="thin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hair"/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4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3" borderId="3" applyNumberFormat="0" applyAlignment="0" applyProtection="0"/>
    <xf numFmtId="0" fontId="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0" fillId="24" borderId="5" applyNumberFormat="0" applyFont="0" applyAlignment="0" applyProtection="0"/>
    <xf numFmtId="0" fontId="51" fillId="25" borderId="0" applyNumberFormat="0" applyBorder="0" applyAlignment="0" applyProtection="0"/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20" borderId="9" applyNumberFormat="0" applyAlignment="0" applyProtection="0"/>
  </cellStyleXfs>
  <cellXfs count="516">
    <xf numFmtId="0" fontId="0" fillId="0" borderId="0" xfId="0" applyAlignment="1">
      <alignment/>
    </xf>
    <xf numFmtId="0" fontId="3" fillId="0" borderId="10" xfId="48" applyNumberFormat="1" applyFont="1" applyBorder="1" applyAlignment="1">
      <alignment horizontal="center"/>
      <protection/>
    </xf>
    <xf numFmtId="0" fontId="3" fillId="33" borderId="0" xfId="48" applyNumberFormat="1" applyFont="1" applyFill="1" applyBorder="1" applyAlignment="1">
      <alignment/>
      <protection/>
    </xf>
    <xf numFmtId="0" fontId="6" fillId="33" borderId="0" xfId="48" applyFont="1" applyFill="1" applyBorder="1" applyAlignment="1">
      <alignment horizontal="center"/>
      <protection/>
    </xf>
    <xf numFmtId="0" fontId="3" fillId="33" borderId="0" xfId="48" applyFont="1" applyFill="1" applyBorder="1" applyAlignment="1">
      <alignment/>
      <protection/>
    </xf>
    <xf numFmtId="0" fontId="3" fillId="33" borderId="0" xfId="48" applyFont="1" applyFill="1" applyBorder="1" applyAlignment="1">
      <alignment horizontal="right"/>
      <protection/>
    </xf>
    <xf numFmtId="0" fontId="3" fillId="33" borderId="0" xfId="48" applyNumberFormat="1" applyFont="1" applyFill="1" applyBorder="1" applyAlignment="1">
      <alignment horizontal="right"/>
      <protection/>
    </xf>
    <xf numFmtId="3" fontId="3" fillId="33" borderId="0" xfId="48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40" fontId="10" fillId="34" borderId="11" xfId="34" applyFont="1" applyFill="1" applyBorder="1" applyAlignment="1">
      <alignment horizontal="right"/>
    </xf>
    <xf numFmtId="177" fontId="6" fillId="0" borderId="11" xfId="34" applyNumberFormat="1" applyFont="1" applyBorder="1" applyAlignment="1" applyProtection="1">
      <alignment horizontal="right"/>
      <protection/>
    </xf>
    <xf numFmtId="0" fontId="11" fillId="0" borderId="0" xfId="48" applyFont="1" applyAlignment="1" applyProtection="1">
      <alignment horizontal="centerContinuous"/>
      <protection/>
    </xf>
    <xf numFmtId="0" fontId="11" fillId="0" borderId="0" xfId="48" applyFont="1" applyAlignment="1" applyProtection="1">
      <alignment horizontal="center"/>
      <protection/>
    </xf>
    <xf numFmtId="0" fontId="3" fillId="0" borderId="12" xfId="48" applyNumberFormat="1" applyFont="1" applyBorder="1" applyAlignment="1">
      <alignment horizontal="center"/>
      <protection/>
    </xf>
    <xf numFmtId="0" fontId="3" fillId="0" borderId="12" xfId="48" applyFont="1" applyBorder="1" applyAlignment="1">
      <alignment horizontal="center"/>
      <protection/>
    </xf>
    <xf numFmtId="3" fontId="3" fillId="0" borderId="13" xfId="48" applyNumberFormat="1" applyFont="1" applyBorder="1" applyAlignment="1">
      <alignment horizontal="center"/>
      <protection/>
    </xf>
    <xf numFmtId="0" fontId="3" fillId="0" borderId="14" xfId="48" applyFont="1" applyBorder="1" applyAlignment="1">
      <alignment horizontal="center"/>
      <protection/>
    </xf>
    <xf numFmtId="0" fontId="1" fillId="0" borderId="0" xfId="48" applyNumberFormat="1" applyFont="1" applyBorder="1" applyAlignment="1">
      <alignment horizontal="left"/>
      <protection/>
    </xf>
    <xf numFmtId="0" fontId="1" fillId="0" borderId="0" xfId="48" applyFont="1" applyBorder="1" applyAlignment="1">
      <alignment horizontal="left"/>
      <protection/>
    </xf>
    <xf numFmtId="3" fontId="1" fillId="0" borderId="0" xfId="48" applyNumberFormat="1" applyFont="1" applyBorder="1" applyAlignment="1">
      <alignment horizontal="left"/>
      <protection/>
    </xf>
    <xf numFmtId="0" fontId="10" fillId="0" borderId="0" xfId="48" applyNumberFormat="1" applyFont="1" applyBorder="1" applyAlignment="1">
      <alignment horizontal="left"/>
      <protection/>
    </xf>
    <xf numFmtId="0" fontId="7" fillId="0" borderId="0" xfId="0" applyFont="1" applyAlignment="1">
      <alignment/>
    </xf>
    <xf numFmtId="0" fontId="7" fillId="0" borderId="10" xfId="48" applyNumberFormat="1" applyFont="1" applyBorder="1" applyAlignment="1">
      <alignment horizontal="center"/>
      <protection/>
    </xf>
    <xf numFmtId="0" fontId="7" fillId="0" borderId="15" xfId="48" applyFont="1" applyBorder="1" applyAlignment="1">
      <alignment horizontal="center"/>
      <protection/>
    </xf>
    <xf numFmtId="0" fontId="7" fillId="33" borderId="0" xfId="48" applyNumberFormat="1" applyFont="1" applyFill="1" applyBorder="1" applyAlignment="1">
      <alignment/>
      <protection/>
    </xf>
    <xf numFmtId="0" fontId="7" fillId="33" borderId="0" xfId="48" applyNumberFormat="1" applyFont="1" applyFill="1" applyBorder="1" applyAlignment="1">
      <alignment horizontal="center"/>
      <protection/>
    </xf>
    <xf numFmtId="0" fontId="8" fillId="33" borderId="0" xfId="48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177" fontId="6" fillId="0" borderId="11" xfId="34" applyNumberFormat="1" applyFont="1" applyFill="1" applyBorder="1" applyAlignment="1" applyProtection="1">
      <alignment horizontal="right"/>
      <protection/>
    </xf>
    <xf numFmtId="3" fontId="6" fillId="0" borderId="11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48" applyNumberFormat="1" applyFont="1" applyFill="1" applyBorder="1" applyAlignment="1">
      <alignment/>
      <protection/>
    </xf>
    <xf numFmtId="0" fontId="17" fillId="0" borderId="0" xfId="48" applyFont="1" applyAlignment="1" applyProtection="1">
      <alignment horizontal="centerContinuous"/>
      <protection/>
    </xf>
    <xf numFmtId="0" fontId="16" fillId="0" borderId="0" xfId="48" applyFont="1" applyAlignment="1">
      <alignment horizontal="right"/>
      <protection/>
    </xf>
    <xf numFmtId="0" fontId="16" fillId="0" borderId="0" xfId="0" applyFont="1" applyAlignment="1">
      <alignment/>
    </xf>
    <xf numFmtId="0" fontId="17" fillId="0" borderId="0" xfId="48" applyFont="1" applyAlignment="1" applyProtection="1">
      <alignment horizontal="left"/>
      <protection/>
    </xf>
    <xf numFmtId="3" fontId="3" fillId="0" borderId="16" xfId="48" applyNumberFormat="1" applyFont="1" applyBorder="1" applyAlignment="1">
      <alignment horizontal="right"/>
      <protection/>
    </xf>
    <xf numFmtId="3" fontId="3" fillId="33" borderId="0" xfId="35" applyNumberFormat="1" applyFont="1" applyFill="1" applyBorder="1" applyAlignment="1" applyProtection="1">
      <alignment horizontal="right"/>
      <protection/>
    </xf>
    <xf numFmtId="3" fontId="7" fillId="0" borderId="17" xfId="48" applyNumberFormat="1" applyFont="1" applyBorder="1" applyAlignment="1">
      <alignment horizontal="right"/>
      <protection/>
    </xf>
    <xf numFmtId="3" fontId="7" fillId="33" borderId="0" xfId="35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48" applyNumberFormat="1" applyFont="1" applyBorder="1" applyAlignment="1">
      <alignment horizontal="left"/>
      <protection/>
    </xf>
    <xf numFmtId="3" fontId="0" fillId="0" borderId="0" xfId="48" applyNumberFormat="1" applyFont="1" applyBorder="1" applyAlignment="1">
      <alignment horizontal="left"/>
      <protection/>
    </xf>
    <xf numFmtId="0" fontId="0" fillId="0" borderId="0" xfId="0" applyFont="1" applyBorder="1" applyAlignment="1">
      <alignment/>
    </xf>
    <xf numFmtId="0" fontId="3" fillId="33" borderId="0" xfId="48" applyNumberFormat="1" applyFont="1" applyFill="1" applyBorder="1" applyAlignment="1">
      <alignment/>
      <protection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8" fillId="0" borderId="0" xfId="48" applyNumberFormat="1" applyFont="1" applyBorder="1" applyAlignment="1">
      <alignment horizontal="left"/>
      <protection/>
    </xf>
    <xf numFmtId="0" fontId="18" fillId="0" borderId="0" xfId="48" applyNumberFormat="1" applyFont="1" applyBorder="1" applyAlignment="1">
      <alignment horizontal="right"/>
      <protection/>
    </xf>
    <xf numFmtId="0" fontId="11" fillId="0" borderId="0" xfId="48" applyFont="1" applyAlignment="1" applyProtection="1">
      <alignment horizontal="left"/>
      <protection/>
    </xf>
    <xf numFmtId="3" fontId="0" fillId="0" borderId="0" xfId="0" applyNumberFormat="1" applyFont="1" applyBorder="1" applyAlignment="1">
      <alignment/>
    </xf>
    <xf numFmtId="0" fontId="1" fillId="0" borderId="0" xfId="48" applyFont="1" applyAlignment="1">
      <alignment horizontal="centerContinuous"/>
      <protection/>
    </xf>
    <xf numFmtId="0" fontId="1" fillId="0" borderId="0" xfId="48" applyFont="1" applyAlignment="1">
      <alignment horizontal="left"/>
      <protection/>
    </xf>
    <xf numFmtId="0" fontId="1" fillId="0" borderId="0" xfId="48" applyFont="1" applyAlignment="1">
      <alignment horizontal="right"/>
      <protection/>
    </xf>
    <xf numFmtId="1" fontId="20" fillId="34" borderId="11" xfId="34" applyNumberFormat="1" applyFont="1" applyFill="1" applyBorder="1" applyAlignment="1">
      <alignment horizontal="center"/>
    </xf>
    <xf numFmtId="40" fontId="20" fillId="34" borderId="11" xfId="34" applyFont="1" applyFill="1" applyBorder="1" applyAlignment="1">
      <alignment/>
    </xf>
    <xf numFmtId="40" fontId="20" fillId="34" borderId="11" xfId="34" applyFont="1" applyFill="1" applyBorder="1" applyAlignment="1">
      <alignment horizontal="right"/>
    </xf>
    <xf numFmtId="3" fontId="5" fillId="34" borderId="11" xfId="34" applyNumberFormat="1" applyFont="1" applyFill="1" applyBorder="1" applyAlignment="1">
      <alignment/>
    </xf>
    <xf numFmtId="40" fontId="5" fillId="34" borderId="11" xfId="34" applyFont="1" applyFill="1" applyBorder="1" applyAlignment="1">
      <alignment/>
    </xf>
    <xf numFmtId="2" fontId="5" fillId="34" borderId="11" xfId="34" applyNumberFormat="1" applyFont="1" applyFill="1" applyBorder="1" applyAlignment="1">
      <alignment horizontal="center"/>
    </xf>
    <xf numFmtId="3" fontId="5" fillId="34" borderId="11" xfId="34" applyNumberFormat="1" applyFont="1" applyFill="1" applyBorder="1" applyAlignment="1">
      <alignment horizontal="center"/>
    </xf>
    <xf numFmtId="40" fontId="5" fillId="34" borderId="11" xfId="34" applyFont="1" applyFill="1" applyBorder="1" applyAlignment="1">
      <alignment horizontal="center"/>
    </xf>
    <xf numFmtId="2" fontId="6" fillId="0" borderId="0" xfId="48" applyNumberFormat="1" applyFont="1" applyFill="1" applyBorder="1" applyAlignment="1">
      <alignment horizontal="right"/>
      <protection/>
    </xf>
    <xf numFmtId="17" fontId="5" fillId="34" borderId="11" xfId="34" applyNumberFormat="1" applyFont="1" applyFill="1" applyBorder="1" applyAlignment="1">
      <alignment horizontal="center"/>
    </xf>
    <xf numFmtId="1" fontId="0" fillId="0" borderId="11" xfId="34" applyNumberFormat="1" applyFont="1" applyBorder="1" applyAlignment="1">
      <alignment horizontal="center"/>
    </xf>
    <xf numFmtId="40" fontId="3" fillId="0" borderId="11" xfId="34" applyFont="1" applyBorder="1" applyAlignment="1">
      <alignment horizontal="right"/>
    </xf>
    <xf numFmtId="3" fontId="3" fillId="0" borderId="11" xfId="34" applyNumberFormat="1" applyFont="1" applyBorder="1" applyAlignment="1">
      <alignment horizontal="right"/>
    </xf>
    <xf numFmtId="40" fontId="3" fillId="0" borderId="11" xfId="34" applyFont="1" applyBorder="1" applyAlignment="1">
      <alignment/>
    </xf>
    <xf numFmtId="40" fontId="3" fillId="0" borderId="11" xfId="34" applyFont="1" applyBorder="1" applyAlignment="1">
      <alignment horizontal="center"/>
    </xf>
    <xf numFmtId="40" fontId="10" fillId="0" borderId="0" xfId="34" applyFont="1" applyAlignment="1">
      <alignment/>
    </xf>
    <xf numFmtId="40" fontId="3" fillId="0" borderId="11" xfId="34" applyFont="1" applyBorder="1" applyAlignment="1" applyProtection="1">
      <alignment horizontal="left"/>
      <protection/>
    </xf>
    <xf numFmtId="40" fontId="3" fillId="0" borderId="11" xfId="34" applyFont="1" applyBorder="1" applyAlignment="1" applyProtection="1">
      <alignment horizontal="right"/>
      <protection/>
    </xf>
    <xf numFmtId="3" fontId="3" fillId="0" borderId="11" xfId="34" applyNumberFormat="1" applyFont="1" applyBorder="1" applyAlignment="1" applyProtection="1">
      <alignment horizontal="right"/>
      <protection/>
    </xf>
    <xf numFmtId="40" fontId="3" fillId="0" borderId="11" xfId="34" applyFont="1" applyBorder="1" applyAlignment="1">
      <alignment horizontal="left"/>
    </xf>
    <xf numFmtId="40" fontId="6" fillId="0" borderId="11" xfId="34" applyFont="1" applyBorder="1" applyAlignment="1">
      <alignment horizontal="left"/>
    </xf>
    <xf numFmtId="40" fontId="6" fillId="0" borderId="11" xfId="34" applyFont="1" applyBorder="1" applyAlignment="1">
      <alignment horizontal="right"/>
    </xf>
    <xf numFmtId="3" fontId="6" fillId="33" borderId="11" xfId="34" applyNumberFormat="1" applyFont="1" applyFill="1" applyBorder="1" applyAlignment="1">
      <alignment horizontal="right"/>
    </xf>
    <xf numFmtId="2" fontId="3" fillId="0" borderId="11" xfId="34" applyNumberFormat="1" applyFont="1" applyBorder="1" applyAlignment="1" applyProtection="1">
      <alignment horizontal="right"/>
      <protection/>
    </xf>
    <xf numFmtId="3" fontId="6" fillId="0" borderId="11" xfId="34" applyNumberFormat="1" applyFont="1" applyBorder="1" applyAlignment="1">
      <alignment horizontal="right"/>
    </xf>
    <xf numFmtId="40" fontId="7" fillId="0" borderId="11" xfId="34" applyFont="1" applyBorder="1" applyAlignment="1">
      <alignment horizontal="left"/>
    </xf>
    <xf numFmtId="40" fontId="3" fillId="0" borderId="11" xfId="34" applyFont="1" applyBorder="1" applyAlignment="1" applyProtection="1">
      <alignment/>
      <protection/>
    </xf>
    <xf numFmtId="40" fontId="3" fillId="0" borderId="11" xfId="34" applyFont="1" applyFill="1" applyBorder="1" applyAlignment="1" applyProtection="1">
      <alignment horizontal="left"/>
      <protection/>
    </xf>
    <xf numFmtId="1" fontId="0" fillId="0" borderId="11" xfId="34" applyNumberFormat="1" applyFont="1" applyFill="1" applyBorder="1" applyAlignment="1">
      <alignment horizontal="center"/>
    </xf>
    <xf numFmtId="3" fontId="3" fillId="0" borderId="11" xfId="34" applyNumberFormat="1" applyFont="1" applyFill="1" applyBorder="1" applyAlignment="1" applyProtection="1">
      <alignment horizontal="right"/>
      <protection/>
    </xf>
    <xf numFmtId="40" fontId="3" fillId="0" borderId="11" xfId="34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3" fontId="6" fillId="0" borderId="11" xfId="34" applyNumberFormat="1" applyFont="1" applyBorder="1" applyAlignment="1" applyProtection="1">
      <alignment horizontal="right"/>
      <protection/>
    </xf>
    <xf numFmtId="40" fontId="6" fillId="0" borderId="11" xfId="34" applyFont="1" applyBorder="1" applyAlignment="1" applyProtection="1">
      <alignment horizontal="left"/>
      <protection/>
    </xf>
    <xf numFmtId="40" fontId="6" fillId="0" borderId="11" xfId="34" applyFont="1" applyBorder="1" applyAlignment="1" applyProtection="1">
      <alignment horizontal="right"/>
      <protection/>
    </xf>
    <xf numFmtId="1" fontId="3" fillId="0" borderId="11" xfId="34" applyNumberFormat="1" applyFont="1" applyBorder="1" applyAlignment="1">
      <alignment horizontal="right"/>
    </xf>
    <xf numFmtId="1" fontId="3" fillId="0" borderId="11" xfId="34" applyNumberFormat="1" applyFont="1" applyBorder="1" applyAlignment="1" applyProtection="1">
      <alignment horizontal="right"/>
      <protection/>
    </xf>
    <xf numFmtId="1" fontId="3" fillId="0" borderId="11" xfId="34" applyNumberFormat="1" applyFont="1" applyBorder="1" applyAlignment="1" applyProtection="1">
      <alignment horizontal="left"/>
      <protection/>
    </xf>
    <xf numFmtId="1" fontId="0" fillId="0" borderId="11" xfId="34" applyNumberFormat="1" applyFont="1" applyBorder="1" applyAlignment="1" applyProtection="1">
      <alignment horizontal="center"/>
      <protection/>
    </xf>
    <xf numFmtId="40" fontId="3" fillId="0" borderId="11" xfId="34" applyFont="1" applyBorder="1" applyAlignment="1" applyProtection="1">
      <alignment/>
      <protection/>
    </xf>
    <xf numFmtId="177" fontId="3" fillId="0" borderId="11" xfId="34" applyNumberFormat="1" applyFont="1" applyBorder="1" applyAlignment="1" applyProtection="1">
      <alignment horizontal="left"/>
      <protection/>
    </xf>
    <xf numFmtId="177" fontId="3" fillId="0" borderId="11" xfId="34" applyNumberFormat="1" applyFont="1" applyBorder="1" applyAlignment="1" applyProtection="1">
      <alignment horizontal="right"/>
      <protection/>
    </xf>
    <xf numFmtId="177" fontId="3" fillId="0" borderId="11" xfId="34" applyNumberFormat="1" applyFont="1" applyFill="1" applyBorder="1" applyAlignment="1" applyProtection="1">
      <alignment horizontal="right"/>
      <protection/>
    </xf>
    <xf numFmtId="2" fontId="3" fillId="0" borderId="11" xfId="34" applyNumberFormat="1" applyFont="1" applyFill="1" applyBorder="1" applyAlignment="1" applyProtection="1">
      <alignment horizontal="right"/>
      <protection/>
    </xf>
    <xf numFmtId="1" fontId="0" fillId="0" borderId="18" xfId="34" applyNumberFormat="1" applyFont="1" applyBorder="1" applyAlignment="1">
      <alignment horizontal="center"/>
    </xf>
    <xf numFmtId="40" fontId="6" fillId="0" borderId="18" xfId="34" applyFont="1" applyBorder="1" applyAlignment="1">
      <alignment horizontal="left"/>
    </xf>
    <xf numFmtId="40" fontId="6" fillId="0" borderId="18" xfId="34" applyFont="1" applyBorder="1" applyAlignment="1">
      <alignment horizontal="right"/>
    </xf>
    <xf numFmtId="3" fontId="3" fillId="0" borderId="18" xfId="34" applyNumberFormat="1" applyFont="1" applyBorder="1" applyAlignment="1">
      <alignment horizontal="right"/>
    </xf>
    <xf numFmtId="40" fontId="3" fillId="0" borderId="18" xfId="34" applyFont="1" applyBorder="1" applyAlignment="1">
      <alignment/>
    </xf>
    <xf numFmtId="2" fontId="3" fillId="0" borderId="18" xfId="34" applyNumberFormat="1" applyFont="1" applyBorder="1" applyAlignment="1" applyProtection="1">
      <alignment horizontal="right"/>
      <protection/>
    </xf>
    <xf numFmtId="3" fontId="6" fillId="0" borderId="18" xfId="34" applyNumberFormat="1" applyFont="1" applyBorder="1" applyAlignment="1">
      <alignment horizontal="right"/>
    </xf>
    <xf numFmtId="40" fontId="6" fillId="0" borderId="0" xfId="34" applyFont="1" applyAlignment="1">
      <alignment/>
    </xf>
    <xf numFmtId="40" fontId="6" fillId="34" borderId="11" xfId="34" applyFont="1" applyFill="1" applyBorder="1" applyAlignment="1">
      <alignment/>
    </xf>
    <xf numFmtId="40" fontId="6" fillId="34" borderId="11" xfId="34" applyFont="1" applyFill="1" applyBorder="1" applyAlignment="1">
      <alignment horizontal="right"/>
    </xf>
    <xf numFmtId="40" fontId="6" fillId="0" borderId="0" xfId="34" applyFont="1" applyFill="1" applyAlignment="1">
      <alignment/>
    </xf>
    <xf numFmtId="40" fontId="3" fillId="33" borderId="11" xfId="34" applyFont="1" applyFill="1" applyBorder="1" applyAlignment="1">
      <alignment horizontal="center"/>
    </xf>
    <xf numFmtId="40" fontId="3" fillId="34" borderId="11" xfId="34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1" fontId="0" fillId="0" borderId="0" xfId="34" applyNumberFormat="1" applyFont="1" applyBorder="1" applyAlignment="1">
      <alignment horizontal="center"/>
    </xf>
    <xf numFmtId="40" fontId="6" fillId="0" borderId="0" xfId="34" applyFont="1" applyBorder="1" applyAlignment="1">
      <alignment horizontal="left"/>
    </xf>
    <xf numFmtId="40" fontId="6" fillId="0" borderId="0" xfId="34" applyFont="1" applyBorder="1" applyAlignment="1">
      <alignment horizontal="right"/>
    </xf>
    <xf numFmtId="3" fontId="3" fillId="0" borderId="0" xfId="34" applyNumberFormat="1" applyFont="1" applyBorder="1" applyAlignment="1">
      <alignment horizontal="right"/>
    </xf>
    <xf numFmtId="40" fontId="3" fillId="0" borderId="0" xfId="34" applyFont="1" applyBorder="1" applyAlignment="1">
      <alignment/>
    </xf>
    <xf numFmtId="2" fontId="3" fillId="0" borderId="0" xfId="34" applyNumberFormat="1" applyFont="1" applyBorder="1" applyAlignment="1" applyProtection="1">
      <alignment horizontal="right"/>
      <protection/>
    </xf>
    <xf numFmtId="3" fontId="6" fillId="0" borderId="0" xfId="34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1" fillId="0" borderId="0" xfId="48" applyFont="1" applyProtection="1">
      <alignment/>
      <protection locked="0"/>
    </xf>
    <xf numFmtId="0" fontId="1" fillId="0" borderId="19" xfId="48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3" fillId="0" borderId="0" xfId="48" applyNumberFormat="1" applyFont="1" applyFill="1" applyBorder="1" applyAlignment="1" applyProtection="1">
      <alignment/>
      <protection locked="0"/>
    </xf>
    <xf numFmtId="0" fontId="3" fillId="0" borderId="0" xfId="48" applyNumberFormat="1" applyFont="1" applyFill="1" applyBorder="1" applyAlignment="1" applyProtection="1">
      <alignment horizontal="right"/>
      <protection locked="0"/>
    </xf>
    <xf numFmtId="0" fontId="6" fillId="0" borderId="0" xfId="48" applyFont="1" applyFill="1" applyBorder="1" applyAlignment="1" applyProtection="1">
      <alignment horizontal="center"/>
      <protection locked="0"/>
    </xf>
    <xf numFmtId="0" fontId="6" fillId="0" borderId="0" xfId="48" applyFont="1" applyFill="1" applyBorder="1" applyAlignment="1" applyProtection="1">
      <alignment horizontal="right"/>
      <protection locked="0"/>
    </xf>
    <xf numFmtId="3" fontId="3" fillId="0" borderId="0" xfId="48" applyNumberFormat="1" applyFont="1" applyFill="1" applyBorder="1" applyAlignment="1" applyProtection="1">
      <alignment horizontal="right"/>
      <protection locked="0"/>
    </xf>
    <xf numFmtId="9" fontId="3" fillId="0" borderId="0" xfId="48" applyNumberFormat="1" applyFont="1" applyFill="1" applyBorder="1" applyAlignment="1" applyProtection="1">
      <alignment horizontal="right"/>
      <protection locked="0"/>
    </xf>
    <xf numFmtId="3" fontId="3" fillId="0" borderId="0" xfId="35" applyNumberFormat="1" applyFont="1" applyFill="1" applyBorder="1" applyAlignment="1" applyProtection="1">
      <alignment horizontal="right"/>
      <protection locked="0"/>
    </xf>
    <xf numFmtId="0" fontId="3" fillId="33" borderId="0" xfId="48" applyFont="1" applyFill="1" applyBorder="1" applyAlignment="1" applyProtection="1">
      <alignment/>
      <protection locked="0"/>
    </xf>
    <xf numFmtId="3" fontId="3" fillId="33" borderId="0" xfId="35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Alignment="1" applyProtection="1">
      <alignment/>
      <protection locked="0"/>
    </xf>
    <xf numFmtId="3" fontId="0" fillId="0" borderId="0" xfId="48" applyNumberFormat="1" applyFont="1" applyBorder="1" applyAlignment="1" applyProtection="1">
      <alignment horizontal="left"/>
      <protection locked="0"/>
    </xf>
    <xf numFmtId="0" fontId="7" fillId="0" borderId="0" xfId="48" applyNumberFormat="1" applyFont="1" applyFill="1" applyBorder="1" applyAlignment="1" applyProtection="1">
      <alignment horizontal="left"/>
      <protection locked="0"/>
    </xf>
    <xf numFmtId="0" fontId="8" fillId="0" borderId="0" xfId="48" applyFont="1" applyFill="1" applyBorder="1" applyAlignment="1" applyProtection="1">
      <alignment horizontal="center"/>
      <protection locked="0"/>
    </xf>
    <xf numFmtId="3" fontId="7" fillId="0" borderId="0" xfId="35" applyNumberFormat="1" applyFont="1" applyFill="1" applyBorder="1" applyAlignment="1" applyProtection="1">
      <alignment horizontal="right"/>
      <protection locked="0"/>
    </xf>
    <xf numFmtId="0" fontId="6" fillId="33" borderId="20" xfId="48" applyFont="1" applyFill="1" applyBorder="1" applyAlignment="1" applyProtection="1">
      <alignment horizontal="center"/>
      <protection locked="0"/>
    </xf>
    <xf numFmtId="0" fontId="6" fillId="33" borderId="0" xfId="48" applyFont="1" applyFill="1" applyBorder="1" applyAlignment="1" applyProtection="1">
      <alignment horizontal="center"/>
      <protection locked="0"/>
    </xf>
    <xf numFmtId="3" fontId="3" fillId="33" borderId="0" xfId="35" applyNumberFormat="1" applyFont="1" applyFill="1" applyBorder="1" applyAlignment="1" applyProtection="1">
      <alignment horizontal="right"/>
      <protection locked="0"/>
    </xf>
    <xf numFmtId="182" fontId="3" fillId="0" borderId="11" xfId="34" applyNumberFormat="1" applyFont="1" applyBorder="1" applyAlignment="1">
      <alignment horizontal="right"/>
    </xf>
    <xf numFmtId="0" fontId="0" fillId="0" borderId="10" xfId="48" applyNumberFormat="1" applyFont="1" applyBorder="1" applyAlignment="1" applyProtection="1">
      <alignment horizontal="center"/>
      <protection/>
    </xf>
    <xf numFmtId="40" fontId="0" fillId="0" borderId="12" xfId="48" applyNumberFormat="1" applyFont="1" applyBorder="1" applyAlignment="1" applyProtection="1">
      <alignment horizontal="left"/>
      <protection/>
    </xf>
    <xf numFmtId="0" fontId="0" fillId="0" borderId="12" xfId="48" applyFont="1" applyBorder="1" applyAlignment="1" applyProtection="1">
      <alignment horizontal="left"/>
      <protection/>
    </xf>
    <xf numFmtId="3" fontId="0" fillId="0" borderId="13" xfId="48" applyNumberFormat="1" applyFont="1" applyBorder="1" applyAlignment="1">
      <alignment horizontal="right"/>
      <protection/>
    </xf>
    <xf numFmtId="9" fontId="0" fillId="0" borderId="14" xfId="48" applyNumberFormat="1" applyFont="1" applyBorder="1" applyAlignment="1">
      <alignment horizontal="right"/>
      <protection/>
    </xf>
    <xf numFmtId="3" fontId="0" fillId="0" borderId="16" xfId="48" applyNumberFormat="1" applyFont="1" applyBorder="1" applyAlignment="1" applyProtection="1">
      <alignment horizontal="right"/>
      <protection/>
    </xf>
    <xf numFmtId="0" fontId="0" fillId="0" borderId="10" xfId="48" applyNumberFormat="1" applyFont="1" applyBorder="1" applyAlignment="1">
      <alignment horizontal="center"/>
      <protection/>
    </xf>
    <xf numFmtId="40" fontId="0" fillId="0" borderId="12" xfId="48" applyNumberFormat="1" applyFont="1" applyBorder="1" applyAlignment="1">
      <alignment horizontal="left"/>
      <protection/>
    </xf>
    <xf numFmtId="0" fontId="0" fillId="0" borderId="12" xfId="48" applyFont="1" applyBorder="1">
      <alignment/>
      <protection/>
    </xf>
    <xf numFmtId="0" fontId="0" fillId="0" borderId="12" xfId="48" applyNumberFormat="1" applyFont="1" applyBorder="1" applyAlignment="1">
      <alignment horizontal="right"/>
      <protection/>
    </xf>
    <xf numFmtId="0" fontId="20" fillId="0" borderId="12" xfId="48" applyFont="1" applyBorder="1" applyAlignment="1">
      <alignment horizontal="left"/>
      <protection/>
    </xf>
    <xf numFmtId="0" fontId="20" fillId="0" borderId="12" xfId="48" applyFont="1" applyBorder="1" applyAlignment="1">
      <alignment horizontal="right"/>
      <protection/>
    </xf>
    <xf numFmtId="3" fontId="0" fillId="0" borderId="13" xfId="48" applyNumberFormat="1" applyFont="1" applyBorder="1" applyAlignment="1" applyProtection="1">
      <alignment horizontal="right"/>
      <protection/>
    </xf>
    <xf numFmtId="0" fontId="0" fillId="0" borderId="12" xfId="48" applyFont="1" applyBorder="1" applyAlignment="1">
      <alignment horizontal="center"/>
      <protection/>
    </xf>
    <xf numFmtId="0" fontId="0" fillId="0" borderId="14" xfId="48" applyFont="1" applyBorder="1" applyAlignment="1">
      <alignment horizontal="right"/>
      <protection/>
    </xf>
    <xf numFmtId="3" fontId="0" fillId="0" borderId="16" xfId="48" applyNumberFormat="1" applyFont="1" applyBorder="1" applyAlignment="1">
      <alignment horizontal="right"/>
      <protection/>
    </xf>
    <xf numFmtId="0" fontId="0" fillId="33" borderId="21" xfId="48" applyNumberFormat="1" applyFont="1" applyFill="1" applyBorder="1" applyAlignment="1">
      <alignment/>
      <protection/>
    </xf>
    <xf numFmtId="0" fontId="0" fillId="0" borderId="0" xfId="0" applyFont="1" applyAlignment="1">
      <alignment/>
    </xf>
    <xf numFmtId="0" fontId="20" fillId="33" borderId="14" xfId="48" applyFont="1" applyFill="1" applyBorder="1" applyAlignment="1">
      <alignment horizontal="center"/>
      <protection/>
    </xf>
    <xf numFmtId="3" fontId="0" fillId="33" borderId="13" xfId="48" applyNumberFormat="1" applyFont="1" applyFill="1" applyBorder="1" applyAlignment="1" applyProtection="1">
      <alignment horizontal="right"/>
      <protection/>
    </xf>
    <xf numFmtId="0" fontId="20" fillId="33" borderId="12" xfId="48" applyFont="1" applyFill="1" applyBorder="1" applyAlignment="1">
      <alignment horizontal="center"/>
      <protection/>
    </xf>
    <xf numFmtId="0" fontId="0" fillId="33" borderId="0" xfId="48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33" borderId="0" xfId="48" applyNumberFormat="1" applyFont="1" applyFill="1" applyBorder="1" applyAlignment="1" applyProtection="1">
      <alignment horizontal="right"/>
      <protection locked="0"/>
    </xf>
    <xf numFmtId="0" fontId="20" fillId="33" borderId="0" xfId="48" applyFont="1" applyFill="1" applyBorder="1" applyAlignment="1" applyProtection="1">
      <alignment horizontal="center"/>
      <protection locked="0"/>
    </xf>
    <xf numFmtId="0" fontId="20" fillId="33" borderId="20" xfId="48" applyFont="1" applyFill="1" applyBorder="1" applyAlignment="1" applyProtection="1">
      <alignment horizontal="center"/>
      <protection locked="0"/>
    </xf>
    <xf numFmtId="3" fontId="0" fillId="33" borderId="0" xfId="48" applyNumberFormat="1" applyFont="1" applyFill="1" applyBorder="1" applyAlignment="1" applyProtection="1">
      <alignment horizontal="right"/>
      <protection locked="0"/>
    </xf>
    <xf numFmtId="0" fontId="0" fillId="0" borderId="12" xfId="48" applyNumberFormat="1" applyFont="1" applyBorder="1" applyAlignment="1">
      <alignment horizontal="center"/>
      <protection/>
    </xf>
    <xf numFmtId="0" fontId="0" fillId="0" borderId="14" xfId="48" applyFont="1" applyBorder="1" applyAlignment="1">
      <alignment horizontal="center"/>
      <protection/>
    </xf>
    <xf numFmtId="4" fontId="0" fillId="0" borderId="16" xfId="48" applyNumberFormat="1" applyFont="1" applyBorder="1" applyAlignment="1">
      <alignment horizontal="right"/>
      <protection/>
    </xf>
    <xf numFmtId="0" fontId="0" fillId="0" borderId="14" xfId="48" applyFont="1" applyBorder="1" applyAlignment="1">
      <alignment/>
      <protection/>
    </xf>
    <xf numFmtId="9" fontId="0" fillId="0" borderId="14" xfId="48" applyNumberFormat="1" applyFont="1" applyBorder="1" applyAlignment="1">
      <alignment/>
      <protection/>
    </xf>
    <xf numFmtId="0" fontId="0" fillId="33" borderId="14" xfId="48" applyFont="1" applyFill="1" applyBorder="1" applyAlignment="1">
      <alignment/>
      <protection/>
    </xf>
    <xf numFmtId="3" fontId="0" fillId="33" borderId="17" xfId="35" applyNumberFormat="1" applyFont="1" applyFill="1" applyBorder="1" applyAlignment="1" applyProtection="1">
      <alignment horizontal="right"/>
      <protection/>
    </xf>
    <xf numFmtId="0" fontId="0" fillId="0" borderId="15" xfId="48" applyFont="1" applyBorder="1" applyAlignment="1">
      <alignment horizontal="center"/>
      <protection/>
    </xf>
    <xf numFmtId="3" fontId="0" fillId="0" borderId="17" xfId="48" applyNumberFormat="1" applyFont="1" applyBorder="1" applyAlignment="1">
      <alignment horizontal="right"/>
      <protection/>
    </xf>
    <xf numFmtId="3" fontId="0" fillId="0" borderId="15" xfId="48" applyNumberFormat="1" applyFont="1" applyBorder="1" applyAlignment="1" applyProtection="1">
      <alignment horizontal="right"/>
      <protection/>
    </xf>
    <xf numFmtId="3" fontId="0" fillId="0" borderId="17" xfId="48" applyNumberFormat="1" applyFont="1" applyBorder="1" applyAlignment="1" applyProtection="1">
      <alignment horizontal="right"/>
      <protection/>
    </xf>
    <xf numFmtId="3" fontId="0" fillId="0" borderId="15" xfId="48" applyNumberFormat="1" applyFont="1" applyBorder="1" applyAlignment="1">
      <alignment horizontal="right"/>
      <protection/>
    </xf>
    <xf numFmtId="0" fontId="0" fillId="0" borderId="15" xfId="48" applyFont="1" applyBorder="1" applyAlignment="1" applyProtection="1">
      <alignment horizontal="right"/>
      <protection/>
    </xf>
    <xf numFmtId="0" fontId="0" fillId="0" borderId="15" xfId="48" applyFont="1" applyBorder="1" applyAlignment="1">
      <alignment horizontal="right"/>
      <protection/>
    </xf>
    <xf numFmtId="0" fontId="0" fillId="33" borderId="21" xfId="48" applyNumberFormat="1" applyFont="1" applyFill="1" applyBorder="1" applyAlignment="1" applyProtection="1">
      <alignment/>
      <protection locked="0"/>
    </xf>
    <xf numFmtId="0" fontId="0" fillId="0" borderId="0" xfId="48" applyNumberFormat="1" applyFont="1" applyFill="1" applyBorder="1" applyAlignment="1">
      <alignment horizontal="left"/>
      <protection/>
    </xf>
    <xf numFmtId="3" fontId="20" fillId="0" borderId="0" xfId="48" applyNumberFormat="1" applyFont="1" applyFill="1" applyBorder="1" applyAlignment="1">
      <alignment horizontal="center"/>
      <protection/>
    </xf>
    <xf numFmtId="3" fontId="0" fillId="0" borderId="0" xfId="35" applyNumberFormat="1" applyFont="1" applyFill="1" applyBorder="1" applyAlignment="1" applyProtection="1">
      <alignment horizontal="right"/>
      <protection/>
    </xf>
    <xf numFmtId="0" fontId="0" fillId="33" borderId="0" xfId="48" applyNumberFormat="1" applyFont="1" applyFill="1" applyBorder="1" applyAlignment="1" applyProtection="1">
      <alignment horizontal="right"/>
      <protection locked="0"/>
    </xf>
    <xf numFmtId="0" fontId="7" fillId="0" borderId="21" xfId="48" applyNumberFormat="1" applyFont="1" applyBorder="1" applyAlignment="1">
      <alignment horizontal="center"/>
      <protection/>
    </xf>
    <xf numFmtId="0" fontId="7" fillId="0" borderId="21" xfId="48" applyNumberFormat="1" applyFont="1" applyBorder="1" applyAlignment="1" applyProtection="1">
      <alignment horizontal="center"/>
      <protection/>
    </xf>
    <xf numFmtId="40" fontId="0" fillId="0" borderId="10" xfId="48" applyNumberFormat="1" applyFont="1" applyBorder="1" applyAlignment="1" applyProtection="1">
      <alignment horizontal="left"/>
      <protection/>
    </xf>
    <xf numFmtId="40" fontId="0" fillId="0" borderId="10" xfId="48" applyNumberFormat="1" applyFont="1" applyBorder="1" applyAlignment="1">
      <alignment horizontal="left"/>
      <protection/>
    </xf>
    <xf numFmtId="0" fontId="0" fillId="0" borderId="10" xfId="48" applyFont="1" applyBorder="1" applyAlignment="1" applyProtection="1">
      <alignment horizontal="left"/>
      <protection/>
    </xf>
    <xf numFmtId="0" fontId="0" fillId="0" borderId="10" xfId="48" applyNumberFormat="1" applyFont="1" applyBorder="1" applyAlignment="1">
      <alignment horizontal="left"/>
      <protection/>
    </xf>
    <xf numFmtId="0" fontId="0" fillId="0" borderId="10" xfId="48" applyNumberFormat="1" applyFont="1" applyBorder="1" applyAlignment="1">
      <alignment horizontal="right"/>
      <protection/>
    </xf>
    <xf numFmtId="0" fontId="0" fillId="0" borderId="22" xfId="48" applyNumberFormat="1" applyFont="1" applyFill="1" applyBorder="1" applyAlignment="1">
      <alignment horizontal="left"/>
      <protection/>
    </xf>
    <xf numFmtId="3" fontId="0" fillId="0" borderId="23" xfId="35" applyNumberFormat="1" applyFont="1" applyFill="1" applyBorder="1" applyAlignment="1" applyProtection="1">
      <alignment horizontal="right"/>
      <protection/>
    </xf>
    <xf numFmtId="4" fontId="0" fillId="0" borderId="17" xfId="48" applyNumberFormat="1" applyFont="1" applyBorder="1" applyAlignment="1">
      <alignment horizontal="right"/>
      <protection/>
    </xf>
    <xf numFmtId="3" fontId="0" fillId="0" borderId="17" xfId="48" applyNumberFormat="1" applyFont="1" applyBorder="1">
      <alignment/>
      <protection/>
    </xf>
    <xf numFmtId="0" fontId="3" fillId="0" borderId="11" xfId="0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" fontId="0" fillId="0" borderId="11" xfId="34" applyNumberFormat="1" applyFont="1" applyBorder="1" applyAlignment="1" applyProtection="1">
      <alignment horizontal="center"/>
      <protection locked="0"/>
    </xf>
    <xf numFmtId="40" fontId="3" fillId="0" borderId="11" xfId="34" applyFont="1" applyBorder="1" applyAlignment="1" applyProtection="1">
      <alignment horizontal="right"/>
      <protection locked="0"/>
    </xf>
    <xf numFmtId="3" fontId="3" fillId="0" borderId="11" xfId="34" applyNumberFormat="1" applyFont="1" applyBorder="1" applyAlignment="1" applyProtection="1">
      <alignment horizontal="right"/>
      <protection locked="0"/>
    </xf>
    <xf numFmtId="40" fontId="3" fillId="0" borderId="11" xfId="34" applyFont="1" applyBorder="1" applyAlignment="1" applyProtection="1">
      <alignment/>
      <protection locked="0"/>
    </xf>
    <xf numFmtId="40" fontId="3" fillId="0" borderId="11" xfId="34" applyFont="1" applyBorder="1" applyAlignment="1" applyProtection="1">
      <alignment horizontal="left"/>
      <protection locked="0"/>
    </xf>
    <xf numFmtId="40" fontId="6" fillId="0" borderId="0" xfId="34" applyFont="1" applyAlignment="1" applyProtection="1">
      <alignment/>
      <protection locked="0"/>
    </xf>
    <xf numFmtId="40" fontId="3" fillId="0" borderId="11" xfId="34" applyFont="1" applyBorder="1" applyAlignment="1" applyProtection="1">
      <alignment/>
      <protection locked="0"/>
    </xf>
    <xf numFmtId="3" fontId="3" fillId="0" borderId="11" xfId="0" applyNumberFormat="1" applyFont="1" applyBorder="1" applyAlignment="1" applyProtection="1">
      <alignment/>
      <protection locked="0"/>
    </xf>
    <xf numFmtId="40" fontId="3" fillId="0" borderId="11" xfId="34" applyFont="1" applyFill="1" applyBorder="1" applyAlignment="1" applyProtection="1">
      <alignment horizontal="left"/>
      <protection locked="0"/>
    </xf>
    <xf numFmtId="40" fontId="3" fillId="0" borderId="11" xfId="34" applyFont="1" applyFill="1" applyBorder="1" applyAlignment="1" applyProtection="1">
      <alignment horizontal="right"/>
      <protection locked="0"/>
    </xf>
    <xf numFmtId="40" fontId="3" fillId="33" borderId="11" xfId="34" applyFont="1" applyFill="1" applyBorder="1" applyAlignment="1" applyProtection="1">
      <alignment horizontal="center"/>
      <protection locked="0"/>
    </xf>
    <xf numFmtId="1" fontId="3" fillId="0" borderId="11" xfId="34" applyNumberFormat="1" applyFont="1" applyBorder="1" applyAlignment="1" applyProtection="1">
      <alignment horizontal="right"/>
      <protection locked="0"/>
    </xf>
    <xf numFmtId="1" fontId="3" fillId="0" borderId="11" xfId="34" applyNumberFormat="1" applyFont="1" applyFill="1" applyBorder="1" applyAlignment="1" applyProtection="1">
      <alignment horizontal="left"/>
      <protection locked="0"/>
    </xf>
    <xf numFmtId="1" fontId="3" fillId="0" borderId="11" xfId="34" applyNumberFormat="1" applyFont="1" applyBorder="1" applyAlignment="1" applyProtection="1">
      <alignment horizontal="left"/>
      <protection locked="0"/>
    </xf>
    <xf numFmtId="177" fontId="3" fillId="0" borderId="11" xfId="34" applyNumberFormat="1" applyFont="1" applyBorder="1" applyAlignment="1" applyProtection="1">
      <alignment horizontal="left"/>
      <protection locked="0"/>
    </xf>
    <xf numFmtId="177" fontId="3" fillId="0" borderId="11" xfId="34" applyNumberFormat="1" applyFont="1" applyBorder="1" applyAlignment="1" applyProtection="1">
      <alignment horizontal="right"/>
      <protection locked="0"/>
    </xf>
    <xf numFmtId="177" fontId="3" fillId="0" borderId="11" xfId="34" applyNumberFormat="1" applyFont="1" applyFill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/>
      <protection/>
    </xf>
    <xf numFmtId="3" fontId="3" fillId="0" borderId="11" xfId="0" applyNumberFormat="1" applyFont="1" applyBorder="1" applyAlignment="1" applyProtection="1">
      <alignment/>
      <protection/>
    </xf>
    <xf numFmtId="3" fontId="3" fillId="0" borderId="11" xfId="0" applyNumberFormat="1" applyFont="1" applyFill="1" applyBorder="1" applyAlignment="1">
      <alignment/>
    </xf>
    <xf numFmtId="3" fontId="5" fillId="34" borderId="11" xfId="34" applyNumberFormat="1" applyFont="1" applyFill="1" applyBorder="1" applyAlignment="1" applyProtection="1">
      <alignment horizontal="center"/>
      <protection locked="0"/>
    </xf>
    <xf numFmtId="17" fontId="5" fillId="34" borderId="11" xfId="34" applyNumberFormat="1" applyFont="1" applyFill="1" applyBorder="1" applyAlignment="1" applyProtection="1">
      <alignment horizontal="center"/>
      <protection locked="0"/>
    </xf>
    <xf numFmtId="0" fontId="1" fillId="0" borderId="0" xfId="48" applyNumberFormat="1" applyFont="1" applyAlignment="1" applyProtection="1">
      <alignment/>
      <protection/>
    </xf>
    <xf numFmtId="3" fontId="1" fillId="0" borderId="0" xfId="48" applyNumberFormat="1" applyFont="1" applyAlignment="1" applyProtection="1">
      <alignment horizontal="centerContinuous"/>
      <protection/>
    </xf>
    <xf numFmtId="0" fontId="1" fillId="0" borderId="0" xfId="48" applyFont="1" applyAlignment="1" applyProtection="1">
      <alignment horizontal="centerContinuous"/>
      <protection/>
    </xf>
    <xf numFmtId="0" fontId="1" fillId="0" borderId="0" xfId="48" applyFont="1" applyAlignment="1" applyProtection="1">
      <alignment horizontal="right"/>
      <protection/>
    </xf>
    <xf numFmtId="0" fontId="1" fillId="0" borderId="0" xfId="48" applyNumberFormat="1" applyFont="1" applyAlignment="1" applyProtection="1">
      <alignment horizontal="left"/>
      <protection/>
    </xf>
    <xf numFmtId="0" fontId="1" fillId="0" borderId="0" xfId="48" applyNumberFormat="1" applyFont="1" applyAlignment="1" applyProtection="1">
      <alignment horizontal="centerContinuous"/>
      <protection/>
    </xf>
    <xf numFmtId="0" fontId="0" fillId="0" borderId="0" xfId="48" applyFont="1" applyAlignment="1" applyProtection="1">
      <alignment horizontal="right"/>
      <protection/>
    </xf>
    <xf numFmtId="0" fontId="12" fillId="0" borderId="0" xfId="48" applyFont="1" applyBorder="1" applyAlignment="1" applyProtection="1">
      <alignment horizontal="center"/>
      <protection/>
    </xf>
    <xf numFmtId="0" fontId="1" fillId="0" borderId="0" xfId="48" applyFont="1" applyAlignment="1" applyProtection="1">
      <alignment horizontal="left"/>
      <protection/>
    </xf>
    <xf numFmtId="0" fontId="0" fillId="0" borderId="0" xfId="48" applyNumberFormat="1" applyFont="1" applyAlignment="1" applyProtection="1">
      <alignment/>
      <protection/>
    </xf>
    <xf numFmtId="0" fontId="0" fillId="0" borderId="0" xfId="48" applyNumberFormat="1" applyFont="1" applyAlignment="1" applyProtection="1">
      <alignment horizontal="right"/>
      <protection/>
    </xf>
    <xf numFmtId="0" fontId="1" fillId="0" borderId="0" xfId="48" applyFont="1" applyProtection="1">
      <alignment/>
      <protection/>
    </xf>
    <xf numFmtId="0" fontId="3" fillId="0" borderId="0" xfId="48" applyFont="1" applyAlignment="1" applyProtection="1">
      <alignment horizontal="center"/>
      <protection/>
    </xf>
    <xf numFmtId="3" fontId="1" fillId="0" borderId="0" xfId="48" applyNumberFormat="1" applyFont="1" applyAlignment="1" applyProtection="1">
      <alignment horizontal="right"/>
      <protection/>
    </xf>
    <xf numFmtId="0" fontId="1" fillId="0" borderId="0" xfId="48" applyFont="1" applyAlignment="1" applyProtection="1">
      <alignment/>
      <protection/>
    </xf>
    <xf numFmtId="4" fontId="0" fillId="0" borderId="20" xfId="48" applyNumberFormat="1" applyFont="1" applyBorder="1" applyAlignment="1" applyProtection="1">
      <alignment horizontal="left"/>
      <protection/>
    </xf>
    <xf numFmtId="0" fontId="1" fillId="0" borderId="20" xfId="48" applyFont="1" applyBorder="1" applyAlignment="1" applyProtection="1">
      <alignment horizontal="centerContinuous"/>
      <protection/>
    </xf>
    <xf numFmtId="0" fontId="0" fillId="0" borderId="20" xfId="48" applyFont="1" applyBorder="1" applyProtection="1">
      <alignment/>
      <protection/>
    </xf>
    <xf numFmtId="0" fontId="2" fillId="0" borderId="20" xfId="0" applyFont="1" applyBorder="1" applyAlignment="1" applyProtection="1">
      <alignment/>
      <protection/>
    </xf>
    <xf numFmtId="3" fontId="0" fillId="0" borderId="20" xfId="48" applyNumberFormat="1" applyFont="1" applyBorder="1" applyAlignment="1" applyProtection="1">
      <alignment horizontal="right"/>
      <protection/>
    </xf>
    <xf numFmtId="15" fontId="0" fillId="0" borderId="20" xfId="48" applyNumberFormat="1" applyFont="1" applyBorder="1" applyAlignment="1" applyProtection="1">
      <alignment horizontal="left"/>
      <protection/>
    </xf>
    <xf numFmtId="0" fontId="1" fillId="0" borderId="19" xfId="48" applyNumberFormat="1" applyFont="1" applyBorder="1" applyAlignment="1" applyProtection="1">
      <alignment horizontal="left"/>
      <protection/>
    </xf>
    <xf numFmtId="0" fontId="1" fillId="0" borderId="19" xfId="48" applyFont="1" applyBorder="1" applyAlignment="1" applyProtection="1">
      <alignment horizontal="left"/>
      <protection/>
    </xf>
    <xf numFmtId="3" fontId="1" fillId="0" borderId="19" xfId="48" applyNumberFormat="1" applyFont="1" applyBorder="1" applyAlignment="1" applyProtection="1">
      <alignment horizontal="left"/>
      <protection/>
    </xf>
    <xf numFmtId="0" fontId="0" fillId="0" borderId="19" xfId="0" applyBorder="1" applyAlignment="1" applyProtection="1">
      <alignment/>
      <protection/>
    </xf>
    <xf numFmtId="0" fontId="3" fillId="0" borderId="19" xfId="48" applyFont="1" applyBorder="1" applyAlignment="1" applyProtection="1">
      <alignment horizontal="left"/>
      <protection/>
    </xf>
    <xf numFmtId="3" fontId="1" fillId="0" borderId="0" xfId="48" applyNumberFormat="1" applyFont="1" applyAlignment="1" applyProtection="1">
      <alignment horizontal="left"/>
      <protection/>
    </xf>
    <xf numFmtId="3" fontId="18" fillId="0" borderId="0" xfId="48" applyNumberFormat="1" applyFont="1" applyBorder="1" applyAlignment="1" applyProtection="1">
      <alignment horizontal="right"/>
      <protection/>
    </xf>
    <xf numFmtId="0" fontId="16" fillId="0" borderId="20" xfId="48" applyFont="1" applyBorder="1" applyProtection="1">
      <alignment/>
      <protection/>
    </xf>
    <xf numFmtId="3" fontId="0" fillId="0" borderId="20" xfId="48" applyNumberFormat="1" applyFont="1" applyBorder="1" applyAlignment="1" applyProtection="1">
      <alignment horizontal="left"/>
      <protection/>
    </xf>
    <xf numFmtId="3" fontId="3" fillId="0" borderId="19" xfId="48" applyNumberFormat="1" applyFont="1" applyBorder="1" applyAlignment="1" applyProtection="1">
      <alignment horizontal="left"/>
      <protection/>
    </xf>
    <xf numFmtId="0" fontId="1" fillId="0" borderId="0" xfId="48" applyFont="1" applyBorder="1" applyAlignment="1" applyProtection="1">
      <alignment horizontal="left"/>
      <protection locked="0"/>
    </xf>
    <xf numFmtId="3" fontId="1" fillId="0" borderId="0" xfId="48" applyNumberFormat="1" applyFont="1" applyBorder="1" applyAlignment="1" applyProtection="1">
      <alignment horizontal="left"/>
      <protection locked="0"/>
    </xf>
    <xf numFmtId="0" fontId="10" fillId="0" borderId="0" xfId="48" applyNumberFormat="1" applyFont="1" applyBorder="1" applyAlignment="1" applyProtection="1">
      <alignment horizontal="left"/>
      <protection/>
    </xf>
    <xf numFmtId="0" fontId="1" fillId="0" borderId="0" xfId="48" applyNumberFormat="1" applyFont="1" applyBorder="1" applyAlignment="1" applyProtection="1">
      <alignment horizontal="left"/>
      <protection/>
    </xf>
    <xf numFmtId="0" fontId="1" fillId="4" borderId="19" xfId="48" applyFont="1" applyFill="1" applyBorder="1" applyAlignment="1" applyProtection="1">
      <alignment horizontal="center"/>
      <protection locked="0"/>
    </xf>
    <xf numFmtId="49" fontId="1" fillId="4" borderId="19" xfId="48" applyNumberFormat="1" applyFont="1" applyFill="1" applyBorder="1" applyAlignment="1" applyProtection="1">
      <alignment horizontal="right"/>
      <protection locked="0"/>
    </xf>
    <xf numFmtId="0" fontId="3" fillId="4" borderId="0" xfId="48" applyFont="1" applyFill="1" applyBorder="1" applyAlignment="1" applyProtection="1">
      <alignment/>
      <protection locked="0"/>
    </xf>
    <xf numFmtId="0" fontId="20" fillId="4" borderId="20" xfId="48" applyFont="1" applyFill="1" applyBorder="1" applyAlignment="1" applyProtection="1">
      <alignment horizontal="center"/>
      <protection locked="0"/>
    </xf>
    <xf numFmtId="0" fontId="20" fillId="4" borderId="0" xfId="48" applyFont="1" applyFill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48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1" fillId="0" borderId="0" xfId="48" applyNumberFormat="1" applyFont="1" applyBorder="1" applyAlignment="1" applyProtection="1">
      <alignment horizontal="left"/>
      <protection/>
    </xf>
    <xf numFmtId="0" fontId="21" fillId="0" borderId="20" xfId="0" applyFont="1" applyBorder="1" applyAlignment="1" applyProtection="1">
      <alignment/>
      <protection/>
    </xf>
    <xf numFmtId="3" fontId="0" fillId="0" borderId="20" xfId="48" applyNumberFormat="1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/>
      <protection/>
    </xf>
    <xf numFmtId="0" fontId="0" fillId="0" borderId="0" xfId="48" applyNumberFormat="1" applyFont="1" applyBorder="1" applyAlignment="1" applyProtection="1">
      <alignment horizontal="center"/>
      <protection/>
    </xf>
    <xf numFmtId="3" fontId="0" fillId="0" borderId="0" xfId="48" applyNumberFormat="1" applyFont="1" applyBorder="1" applyAlignment="1" applyProtection="1">
      <alignment horizontal="left"/>
      <protection/>
    </xf>
    <xf numFmtId="0" fontId="21" fillId="0" borderId="2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16" fillId="0" borderId="0" xfId="48" applyNumberFormat="1" applyFont="1" applyAlignment="1" applyProtection="1">
      <alignment/>
      <protection/>
    </xf>
    <xf numFmtId="3" fontId="16" fillId="0" borderId="0" xfId="48" applyNumberFormat="1" applyFont="1" applyAlignment="1" applyProtection="1">
      <alignment horizontal="centerContinuous"/>
      <protection/>
    </xf>
    <xf numFmtId="0" fontId="16" fillId="0" borderId="0" xfId="48" applyFont="1" applyAlignment="1" applyProtection="1">
      <alignment horizontal="centerContinuous"/>
      <protection/>
    </xf>
    <xf numFmtId="0" fontId="1" fillId="0" borderId="0" xfId="48" applyNumberFormat="1" applyFont="1" applyAlignment="1" applyProtection="1">
      <alignment horizontal="left"/>
      <protection/>
    </xf>
    <xf numFmtId="0" fontId="1" fillId="0" borderId="0" xfId="48" applyNumberFormat="1" applyFont="1" applyAlignment="1" applyProtection="1">
      <alignment horizontal="centerContinuous"/>
      <protection/>
    </xf>
    <xf numFmtId="0" fontId="0" fillId="0" borderId="0" xfId="48" applyFont="1" applyAlignment="1" applyProtection="1">
      <alignment horizontal="right"/>
      <protection/>
    </xf>
    <xf numFmtId="0" fontId="12" fillId="0" borderId="0" xfId="48" applyFont="1" applyBorder="1" applyAlignment="1" applyProtection="1">
      <alignment horizontal="center"/>
      <protection/>
    </xf>
    <xf numFmtId="3" fontId="1" fillId="0" borderId="0" xfId="48" applyNumberFormat="1" applyFont="1" applyAlignment="1" applyProtection="1">
      <alignment horizontal="centerContinuous"/>
      <protection/>
    </xf>
    <xf numFmtId="0" fontId="1" fillId="0" borderId="0" xfId="48" applyFont="1" applyAlignment="1" applyProtection="1">
      <alignment horizontal="centerContinuous"/>
      <protection/>
    </xf>
    <xf numFmtId="0" fontId="19" fillId="0" borderId="20" xfId="48" applyFont="1" applyBorder="1" applyAlignment="1" applyProtection="1">
      <alignment horizontal="centerContinuous"/>
      <protection/>
    </xf>
    <xf numFmtId="0" fontId="0" fillId="0" borderId="0" xfId="48" applyNumberFormat="1" applyFont="1" applyAlignment="1" applyProtection="1">
      <alignment/>
      <protection/>
    </xf>
    <xf numFmtId="0" fontId="0" fillId="0" borderId="0" xfId="48" applyNumberFormat="1" applyFont="1" applyAlignment="1" applyProtection="1">
      <alignment horizontal="right"/>
      <protection/>
    </xf>
    <xf numFmtId="0" fontId="1" fillId="0" borderId="0" xfId="48" applyFont="1" applyProtection="1">
      <alignment/>
      <protection/>
    </xf>
    <xf numFmtId="0" fontId="3" fillId="0" borderId="0" xfId="48" applyFont="1" applyAlignment="1" applyProtection="1">
      <alignment horizontal="center"/>
      <protection/>
    </xf>
    <xf numFmtId="3" fontId="1" fillId="0" borderId="0" xfId="48" applyNumberFormat="1" applyFont="1" applyAlignment="1" applyProtection="1">
      <alignment horizontal="right"/>
      <protection/>
    </xf>
    <xf numFmtId="0" fontId="1" fillId="0" borderId="0" xfId="48" applyFont="1" applyAlignment="1" applyProtection="1">
      <alignment/>
      <protection/>
    </xf>
    <xf numFmtId="185" fontId="5" fillId="34" borderId="11" xfId="34" applyNumberFormat="1" applyFont="1" applyFill="1" applyBorder="1" applyAlignment="1" applyProtection="1">
      <alignment horizontal="center"/>
      <protection locked="0"/>
    </xf>
    <xf numFmtId="3" fontId="3" fillId="4" borderId="11" xfId="0" applyNumberFormat="1" applyFont="1" applyFill="1" applyBorder="1" applyAlignment="1" applyProtection="1">
      <alignment/>
      <protection locked="0"/>
    </xf>
    <xf numFmtId="0" fontId="18" fillId="0" borderId="0" xfId="48" applyNumberFormat="1" applyFont="1" applyBorder="1" applyAlignment="1" applyProtection="1">
      <alignment horizontal="left"/>
      <protection/>
    </xf>
    <xf numFmtId="0" fontId="16" fillId="0" borderId="0" xfId="48" applyFont="1" applyAlignment="1" applyProtection="1">
      <alignment horizontal="right"/>
      <protection/>
    </xf>
    <xf numFmtId="0" fontId="16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48" applyFont="1" applyAlignment="1" applyProtection="1">
      <alignment horizontal="left"/>
      <protection/>
    </xf>
    <xf numFmtId="0" fontId="1" fillId="0" borderId="0" xfId="48" applyFont="1" applyAlignment="1" applyProtection="1">
      <alignment horizontal="right"/>
      <protection/>
    </xf>
    <xf numFmtId="1" fontId="20" fillId="34" borderId="11" xfId="34" applyNumberFormat="1" applyFont="1" applyFill="1" applyBorder="1" applyAlignment="1" applyProtection="1">
      <alignment horizontal="center"/>
      <protection/>
    </xf>
    <xf numFmtId="40" fontId="20" fillId="34" borderId="11" xfId="34" applyFont="1" applyFill="1" applyBorder="1" applyAlignment="1" applyProtection="1">
      <alignment/>
      <protection/>
    </xf>
    <xf numFmtId="40" fontId="20" fillId="34" borderId="11" xfId="34" applyFont="1" applyFill="1" applyBorder="1" applyAlignment="1" applyProtection="1">
      <alignment horizontal="right"/>
      <protection/>
    </xf>
    <xf numFmtId="3" fontId="5" fillId="34" borderId="11" xfId="34" applyNumberFormat="1" applyFont="1" applyFill="1" applyBorder="1" applyAlignment="1" applyProtection="1">
      <alignment/>
      <protection/>
    </xf>
    <xf numFmtId="40" fontId="5" fillId="34" borderId="11" xfId="34" applyFont="1" applyFill="1" applyBorder="1" applyAlignment="1" applyProtection="1">
      <alignment/>
      <protection/>
    </xf>
    <xf numFmtId="2" fontId="5" fillId="34" borderId="11" xfId="34" applyNumberFormat="1" applyFont="1" applyFill="1" applyBorder="1" applyAlignment="1" applyProtection="1">
      <alignment horizontal="center"/>
      <protection/>
    </xf>
    <xf numFmtId="3" fontId="5" fillId="34" borderId="11" xfId="34" applyNumberFormat="1" applyFont="1" applyFill="1" applyBorder="1" applyAlignment="1" applyProtection="1">
      <alignment horizontal="center"/>
      <protection/>
    </xf>
    <xf numFmtId="40" fontId="5" fillId="34" borderId="11" xfId="34" applyFont="1" applyFill="1" applyBorder="1" applyAlignment="1" applyProtection="1">
      <alignment horizontal="center"/>
      <protection/>
    </xf>
    <xf numFmtId="40" fontId="3" fillId="0" borderId="11" xfId="34" applyFont="1" applyBorder="1" applyAlignment="1" applyProtection="1">
      <alignment horizontal="center"/>
      <protection/>
    </xf>
    <xf numFmtId="38" fontId="3" fillId="0" borderId="11" xfId="34" applyNumberFormat="1" applyFont="1" applyBorder="1" applyAlignment="1" applyProtection="1">
      <alignment horizontal="center"/>
      <protection/>
    </xf>
    <xf numFmtId="38" fontId="3" fillId="0" borderId="11" xfId="34" applyNumberFormat="1" applyFont="1" applyBorder="1" applyAlignment="1" applyProtection="1">
      <alignment/>
      <protection/>
    </xf>
    <xf numFmtId="38" fontId="3" fillId="0" borderId="11" xfId="34" applyNumberFormat="1" applyFont="1" applyBorder="1" applyAlignment="1" applyProtection="1">
      <alignment horizontal="right"/>
      <protection/>
    </xf>
    <xf numFmtId="2" fontId="3" fillId="0" borderId="11" xfId="34" applyNumberFormat="1" applyFont="1" applyBorder="1" applyAlignment="1" applyProtection="1">
      <alignment/>
      <protection/>
    </xf>
    <xf numFmtId="3" fontId="6" fillId="33" borderId="11" xfId="34" applyNumberFormat="1" applyFont="1" applyFill="1" applyBorder="1" applyAlignment="1" applyProtection="1">
      <alignment horizontal="right"/>
      <protection/>
    </xf>
    <xf numFmtId="40" fontId="6" fillId="34" borderId="11" xfId="34" applyFont="1" applyFill="1" applyBorder="1" applyAlignment="1" applyProtection="1">
      <alignment/>
      <protection/>
    </xf>
    <xf numFmtId="40" fontId="7" fillId="0" borderId="11" xfId="34" applyFont="1" applyBorder="1" applyAlignment="1" applyProtection="1">
      <alignment horizontal="left"/>
      <protection/>
    </xf>
    <xf numFmtId="40" fontId="6" fillId="34" borderId="11" xfId="34" applyFont="1" applyFill="1" applyBorder="1" applyAlignment="1" applyProtection="1">
      <alignment horizontal="right"/>
      <protection/>
    </xf>
    <xf numFmtId="1" fontId="0" fillId="0" borderId="11" xfId="34" applyNumberFormat="1" applyFont="1" applyFill="1" applyBorder="1" applyAlignment="1" applyProtection="1">
      <alignment horizontal="center"/>
      <protection/>
    </xf>
    <xf numFmtId="182" fontId="3" fillId="0" borderId="11" xfId="34" applyNumberFormat="1" applyFont="1" applyBorder="1" applyAlignment="1" applyProtection="1">
      <alignment horizontal="right"/>
      <protection/>
    </xf>
    <xf numFmtId="40" fontId="3" fillId="33" borderId="11" xfId="34" applyFont="1" applyFill="1" applyBorder="1" applyAlignment="1" applyProtection="1">
      <alignment horizontal="center"/>
      <protection/>
    </xf>
    <xf numFmtId="1" fontId="3" fillId="0" borderId="11" xfId="34" applyNumberFormat="1" applyFont="1" applyFill="1" applyBorder="1" applyAlignment="1" applyProtection="1">
      <alignment horizontal="left"/>
      <protection/>
    </xf>
    <xf numFmtId="40" fontId="3" fillId="34" borderId="11" xfId="34" applyFont="1" applyFill="1" applyBorder="1" applyAlignment="1" applyProtection="1">
      <alignment horizontal="right"/>
      <protection/>
    </xf>
    <xf numFmtId="40" fontId="10" fillId="34" borderId="11" xfId="34" applyFont="1" applyFill="1" applyBorder="1" applyAlignment="1" applyProtection="1">
      <alignment horizontal="right"/>
      <protection/>
    </xf>
    <xf numFmtId="40" fontId="3" fillId="0" borderId="11" xfId="34" applyFont="1" applyFill="1" applyBorder="1" applyAlignment="1" applyProtection="1">
      <alignment horizontal="center"/>
      <protection/>
    </xf>
    <xf numFmtId="3" fontId="3" fillId="0" borderId="11" xfId="34" applyNumberFormat="1" applyFont="1" applyBorder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9" fontId="3" fillId="0" borderId="11" xfId="34" applyNumberFormat="1" applyFont="1" applyBorder="1" applyAlignment="1" applyProtection="1">
      <alignment/>
      <protection/>
    </xf>
    <xf numFmtId="1" fontId="0" fillId="0" borderId="18" xfId="34" applyNumberFormat="1" applyFont="1" applyBorder="1" applyAlignment="1" applyProtection="1">
      <alignment horizontal="center"/>
      <protection/>
    </xf>
    <xf numFmtId="40" fontId="6" fillId="0" borderId="18" xfId="34" applyFont="1" applyBorder="1" applyAlignment="1" applyProtection="1">
      <alignment horizontal="left"/>
      <protection/>
    </xf>
    <xf numFmtId="40" fontId="6" fillId="0" borderId="18" xfId="34" applyFont="1" applyBorder="1" applyAlignment="1" applyProtection="1">
      <alignment horizontal="right"/>
      <protection/>
    </xf>
    <xf numFmtId="3" fontId="3" fillId="0" borderId="18" xfId="34" applyNumberFormat="1" applyFont="1" applyBorder="1" applyAlignment="1" applyProtection="1">
      <alignment horizontal="right"/>
      <protection/>
    </xf>
    <xf numFmtId="40" fontId="3" fillId="0" borderId="18" xfId="34" applyFont="1" applyBorder="1" applyAlignment="1" applyProtection="1">
      <alignment/>
      <protection/>
    </xf>
    <xf numFmtId="3" fontId="6" fillId="0" borderId="18" xfId="34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183" fontId="59" fillId="0" borderId="0" xfId="54" applyNumberFormat="1" applyFont="1" applyBorder="1" applyAlignment="1" applyProtection="1">
      <alignment horizontal="center"/>
      <protection/>
    </xf>
    <xf numFmtId="17" fontId="5" fillId="34" borderId="11" xfId="34" applyNumberFormat="1" applyFont="1" applyFill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3" fontId="3" fillId="0" borderId="11" xfId="0" applyNumberFormat="1" applyFont="1" applyBorder="1" applyAlignment="1" applyProtection="1">
      <alignment horizontal="center"/>
      <protection/>
    </xf>
    <xf numFmtId="3" fontId="6" fillId="0" borderId="11" xfId="0" applyNumberFormat="1" applyFont="1" applyBorder="1" applyAlignment="1" applyProtection="1">
      <alignment/>
      <protection/>
    </xf>
    <xf numFmtId="3" fontId="6" fillId="0" borderId="11" xfId="0" applyNumberFormat="1" applyFont="1" applyBorder="1" applyAlignment="1" applyProtection="1">
      <alignment horizontal="center"/>
      <protection/>
    </xf>
    <xf numFmtId="3" fontId="3" fillId="0" borderId="11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3" fontId="6" fillId="0" borderId="18" xfId="0" applyNumberFormat="1" applyFont="1" applyBorder="1" applyAlignment="1" applyProtection="1">
      <alignment/>
      <protection/>
    </xf>
    <xf numFmtId="3" fontId="6" fillId="0" borderId="18" xfId="0" applyNumberFormat="1" applyFont="1" applyBorder="1" applyAlignment="1" applyProtection="1">
      <alignment horizontal="center"/>
      <protection/>
    </xf>
    <xf numFmtId="3" fontId="3" fillId="4" borderId="11" xfId="34" applyNumberFormat="1" applyFont="1" applyFill="1" applyBorder="1" applyAlignment="1" applyProtection="1">
      <alignment horizontal="right"/>
      <protection locked="0"/>
    </xf>
    <xf numFmtId="40" fontId="3" fillId="4" borderId="11" xfId="34" applyFont="1" applyFill="1" applyBorder="1" applyAlignment="1" applyProtection="1">
      <alignment horizontal="right"/>
      <protection locked="0"/>
    </xf>
    <xf numFmtId="40" fontId="3" fillId="4" borderId="11" xfId="34" applyFont="1" applyFill="1" applyBorder="1" applyAlignment="1" applyProtection="1">
      <alignment/>
      <protection locked="0"/>
    </xf>
    <xf numFmtId="177" fontId="3" fillId="4" borderId="11" xfId="34" applyNumberFormat="1" applyFont="1" applyFill="1" applyBorder="1" applyAlignment="1" applyProtection="1">
      <alignment horizontal="right"/>
      <protection locked="0"/>
    </xf>
    <xf numFmtId="9" fontId="6" fillId="10" borderId="11" xfId="34" applyNumberFormat="1" applyFont="1" applyFill="1" applyBorder="1" applyAlignment="1" applyProtection="1">
      <alignment/>
      <protection locked="0"/>
    </xf>
    <xf numFmtId="40" fontId="3" fillId="7" borderId="11" xfId="34" applyFont="1" applyFill="1" applyBorder="1" applyAlignment="1" applyProtection="1">
      <alignment horizontal="center"/>
      <protection locked="0"/>
    </xf>
    <xf numFmtId="3" fontId="6" fillId="4" borderId="11" xfId="34" applyNumberFormat="1" applyFont="1" applyFill="1" applyBorder="1" applyAlignment="1" applyProtection="1">
      <alignment horizontal="right"/>
      <protection locked="0"/>
    </xf>
    <xf numFmtId="9" fontId="6" fillId="0" borderId="0" xfId="34" applyNumberFormat="1" applyFont="1" applyFill="1" applyBorder="1" applyAlignment="1" applyProtection="1">
      <alignment/>
      <protection locked="0"/>
    </xf>
    <xf numFmtId="1" fontId="0" fillId="0" borderId="0" xfId="34" applyNumberFormat="1" applyFont="1" applyBorder="1" applyAlignment="1" applyProtection="1">
      <alignment horizontal="center"/>
      <protection/>
    </xf>
    <xf numFmtId="40" fontId="6" fillId="0" borderId="0" xfId="34" applyFont="1" applyBorder="1" applyAlignment="1" applyProtection="1">
      <alignment horizontal="left"/>
      <protection/>
    </xf>
    <xf numFmtId="40" fontId="6" fillId="0" borderId="0" xfId="34" applyFont="1" applyBorder="1" applyAlignment="1" applyProtection="1">
      <alignment horizontal="right"/>
      <protection/>
    </xf>
    <xf numFmtId="3" fontId="3" fillId="0" borderId="0" xfId="34" applyNumberFormat="1" applyFont="1" applyBorder="1" applyAlignment="1" applyProtection="1">
      <alignment horizontal="right"/>
      <protection/>
    </xf>
    <xf numFmtId="9" fontId="3" fillId="0" borderId="0" xfId="34" applyNumberFormat="1" applyFont="1" applyBorder="1" applyAlignment="1" applyProtection="1">
      <alignment/>
      <protection/>
    </xf>
    <xf numFmtId="3" fontId="6" fillId="0" borderId="0" xfId="34" applyNumberFormat="1" applyFont="1" applyBorder="1" applyAlignment="1" applyProtection="1">
      <alignment horizontal="right"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 horizontal="center"/>
      <protection/>
    </xf>
    <xf numFmtId="40" fontId="0" fillId="0" borderId="12" xfId="48" applyNumberFormat="1" applyFont="1" applyBorder="1">
      <alignment/>
      <protection/>
    </xf>
    <xf numFmtId="40" fontId="0" fillId="0" borderId="12" xfId="48" applyNumberFormat="1" applyFont="1" applyBorder="1" applyAlignment="1">
      <alignment horizontal="center"/>
      <protection/>
    </xf>
    <xf numFmtId="3" fontId="3" fillId="0" borderId="11" xfId="34" applyNumberFormat="1" applyFont="1" applyBorder="1" applyAlignment="1">
      <alignment/>
    </xf>
    <xf numFmtId="1" fontId="20" fillId="34" borderId="11" xfId="34" applyNumberFormat="1" applyFont="1" applyFill="1" applyBorder="1" applyAlignment="1">
      <alignment horizontal="center"/>
    </xf>
    <xf numFmtId="0" fontId="16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40" fontId="6" fillId="0" borderId="11" xfId="34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40" fontId="6" fillId="0" borderId="0" xfId="34" applyFont="1" applyBorder="1" applyAlignment="1" applyProtection="1">
      <alignment horizontal="center"/>
      <protection/>
    </xf>
    <xf numFmtId="40" fontId="6" fillId="0" borderId="18" xfId="34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38" fontId="6" fillId="0" borderId="11" xfId="34" applyNumberFormat="1" applyFont="1" applyBorder="1" applyAlignment="1" applyProtection="1">
      <alignment horizontal="right"/>
      <protection/>
    </xf>
    <xf numFmtId="3" fontId="6" fillId="0" borderId="11" xfId="34" applyNumberFormat="1" applyFont="1" applyBorder="1" applyAlignment="1" applyProtection="1">
      <alignment horizontal="right"/>
      <protection/>
    </xf>
    <xf numFmtId="183" fontId="0" fillId="0" borderId="14" xfId="48" applyNumberFormat="1" applyFont="1" applyBorder="1" applyAlignment="1">
      <alignment horizontal="right"/>
      <protection/>
    </xf>
    <xf numFmtId="40" fontId="3" fillId="0" borderId="11" xfId="34" applyFont="1" applyBorder="1" applyAlignment="1" applyProtection="1">
      <alignment horizontal="right"/>
      <protection locked="0"/>
    </xf>
    <xf numFmtId="3" fontId="6" fillId="0" borderId="0" xfId="34" applyNumberFormat="1" applyFont="1" applyFill="1" applyBorder="1" applyAlignment="1" applyProtection="1">
      <alignment horizontal="right"/>
      <protection locked="0"/>
    </xf>
    <xf numFmtId="185" fontId="5" fillId="34" borderId="11" xfId="34" applyNumberFormat="1" applyFont="1" applyFill="1" applyBorder="1" applyAlignment="1" applyProtection="1">
      <alignment horizontal="center"/>
      <protection/>
    </xf>
    <xf numFmtId="3" fontId="6" fillId="0" borderId="11" xfId="34" applyNumberFormat="1" applyFont="1" applyFill="1" applyBorder="1" applyAlignment="1" applyProtection="1">
      <alignment horizontal="right"/>
      <protection/>
    </xf>
    <xf numFmtId="40" fontId="3" fillId="0" borderId="11" xfId="34" applyFont="1" applyFill="1" applyBorder="1" applyAlignment="1" applyProtection="1">
      <alignment horizontal="center"/>
      <protection locked="0"/>
    </xf>
    <xf numFmtId="0" fontId="3" fillId="33" borderId="21" xfId="48" applyNumberFormat="1" applyFont="1" applyFill="1" applyBorder="1" applyAlignment="1">
      <alignment horizontal="center"/>
      <protection/>
    </xf>
    <xf numFmtId="0" fontId="3" fillId="0" borderId="21" xfId="48" applyNumberFormat="1" applyFont="1" applyBorder="1" applyAlignment="1" applyProtection="1">
      <alignment horizontal="center"/>
      <protection/>
    </xf>
    <xf numFmtId="0" fontId="1" fillId="0" borderId="19" xfId="48" applyNumberFormat="1" applyFont="1" applyFill="1" applyBorder="1" applyAlignment="1" applyProtection="1">
      <alignment horizontal="left"/>
      <protection/>
    </xf>
    <xf numFmtId="0" fontId="1" fillId="0" borderId="19" xfId="48" applyNumberFormat="1" applyFont="1" applyBorder="1" applyAlignment="1" applyProtection="1">
      <alignment/>
      <protection/>
    </xf>
    <xf numFmtId="40" fontId="20" fillId="0" borderId="18" xfId="34" applyFont="1" applyBorder="1" applyAlignment="1">
      <alignment horizontal="right"/>
    </xf>
    <xf numFmtId="40" fontId="20" fillId="0" borderId="11" xfId="34" applyFont="1" applyBorder="1" applyAlignment="1" applyProtection="1">
      <alignment horizontal="right"/>
      <protection/>
    </xf>
    <xf numFmtId="40" fontId="20" fillId="0" borderId="11" xfId="34" applyFont="1" applyBorder="1" applyAlignment="1">
      <alignment horizontal="right"/>
    </xf>
    <xf numFmtId="40" fontId="0" fillId="0" borderId="10" xfId="48" applyNumberFormat="1" applyFont="1" applyBorder="1">
      <alignment/>
      <protection/>
    </xf>
    <xf numFmtId="0" fontId="20" fillId="0" borderId="0" xfId="48" applyNumberFormat="1" applyFont="1" applyBorder="1" applyAlignment="1">
      <alignment horizontal="left"/>
      <protection/>
    </xf>
    <xf numFmtId="40" fontId="10" fillId="0" borderId="18" xfId="34" applyFont="1" applyBorder="1" applyAlignment="1" applyProtection="1">
      <alignment horizontal="right"/>
      <protection/>
    </xf>
    <xf numFmtId="0" fontId="15" fillId="35" borderId="24" xfId="48" applyNumberFormat="1" applyFont="1" applyFill="1" applyBorder="1" applyAlignment="1">
      <alignment horizontal="center"/>
      <protection/>
    </xf>
    <xf numFmtId="0" fontId="15" fillId="35" borderId="25" xfId="48" applyNumberFormat="1" applyFont="1" applyFill="1" applyBorder="1" applyAlignment="1">
      <alignment horizontal="center"/>
      <protection/>
    </xf>
    <xf numFmtId="0" fontId="15" fillId="35" borderId="25" xfId="48" applyFont="1" applyFill="1" applyBorder="1" applyAlignment="1">
      <alignment horizontal="center"/>
      <protection/>
    </xf>
    <xf numFmtId="3" fontId="15" fillId="35" borderId="26" xfId="48" applyNumberFormat="1" applyFont="1" applyFill="1" applyBorder="1" applyAlignment="1">
      <alignment horizontal="center"/>
      <protection/>
    </xf>
    <xf numFmtId="0" fontId="15" fillId="35" borderId="27" xfId="48" applyFont="1" applyFill="1" applyBorder="1" applyAlignment="1">
      <alignment horizontal="center"/>
      <protection/>
    </xf>
    <xf numFmtId="3" fontId="15" fillId="35" borderId="28" xfId="48" applyNumberFormat="1" applyFont="1" applyFill="1" applyBorder="1" applyAlignment="1">
      <alignment horizontal="center"/>
      <protection/>
    </xf>
    <xf numFmtId="0" fontId="0" fillId="35" borderId="29" xfId="48" applyNumberFormat="1" applyFont="1" applyFill="1" applyBorder="1" applyAlignment="1">
      <alignment/>
      <protection/>
    </xf>
    <xf numFmtId="0" fontId="0" fillId="35" borderId="30" xfId="48" applyNumberFormat="1" applyFont="1" applyFill="1" applyBorder="1" applyAlignment="1">
      <alignment horizontal="right"/>
      <protection/>
    </xf>
    <xf numFmtId="0" fontId="20" fillId="35" borderId="30" xfId="48" applyFont="1" applyFill="1" applyBorder="1" applyAlignment="1">
      <alignment horizontal="center"/>
      <protection/>
    </xf>
    <xf numFmtId="0" fontId="20" fillId="35" borderId="30" xfId="48" applyFont="1" applyFill="1" applyBorder="1" applyAlignment="1">
      <alignment horizontal="right"/>
      <protection/>
    </xf>
    <xf numFmtId="3" fontId="20" fillId="35" borderId="31" xfId="48" applyNumberFormat="1" applyFont="1" applyFill="1" applyBorder="1" applyAlignment="1" applyProtection="1">
      <alignment horizontal="right"/>
      <protection/>
    </xf>
    <xf numFmtId="9" fontId="20" fillId="35" borderId="32" xfId="48" applyNumberFormat="1" applyFont="1" applyFill="1" applyBorder="1" applyAlignment="1">
      <alignment horizontal="right"/>
      <protection/>
    </xf>
    <xf numFmtId="3" fontId="20" fillId="35" borderId="33" xfId="35" applyNumberFormat="1" applyFont="1" applyFill="1" applyBorder="1" applyAlignment="1" applyProtection="1">
      <alignment horizontal="right"/>
      <protection/>
    </xf>
    <xf numFmtId="0" fontId="23" fillId="35" borderId="34" xfId="48" applyNumberFormat="1" applyFont="1" applyFill="1" applyBorder="1" applyAlignment="1">
      <alignment/>
      <protection/>
    </xf>
    <xf numFmtId="0" fontId="5" fillId="35" borderId="19" xfId="48" applyNumberFormat="1" applyFont="1" applyFill="1" applyBorder="1" applyAlignment="1">
      <alignment horizontal="right"/>
      <protection/>
    </xf>
    <xf numFmtId="0" fontId="14" fillId="35" borderId="19" xfId="48" applyFont="1" applyFill="1" applyBorder="1" applyAlignment="1">
      <alignment horizontal="center"/>
      <protection/>
    </xf>
    <xf numFmtId="0" fontId="14" fillId="35" borderId="35" xfId="48" applyFont="1" applyFill="1" applyBorder="1" applyAlignment="1">
      <alignment horizontal="center"/>
      <protection/>
    </xf>
    <xf numFmtId="3" fontId="15" fillId="35" borderId="36" xfId="48" applyNumberFormat="1" applyFont="1" applyFill="1" applyBorder="1" applyAlignment="1" applyProtection="1">
      <alignment horizontal="right"/>
      <protection/>
    </xf>
    <xf numFmtId="0" fontId="15" fillId="35" borderId="35" xfId="48" applyFont="1" applyFill="1" applyBorder="1" applyAlignment="1">
      <alignment horizontal="center"/>
      <protection/>
    </xf>
    <xf numFmtId="3" fontId="15" fillId="35" borderId="37" xfId="35" applyNumberFormat="1" applyFont="1" applyFill="1" applyBorder="1" applyAlignment="1" applyProtection="1">
      <alignment horizontal="center"/>
      <protection/>
    </xf>
    <xf numFmtId="0" fontId="0" fillId="35" borderId="34" xfId="48" applyNumberFormat="1" applyFont="1" applyFill="1" applyBorder="1" applyAlignment="1">
      <alignment/>
      <protection/>
    </xf>
    <xf numFmtId="0" fontId="0" fillId="35" borderId="19" xfId="48" applyNumberFormat="1" applyFont="1" applyFill="1" applyBorder="1" applyAlignment="1">
      <alignment horizontal="right"/>
      <protection/>
    </xf>
    <xf numFmtId="0" fontId="20" fillId="35" borderId="19" xfId="48" applyFont="1" applyFill="1" applyBorder="1" applyAlignment="1">
      <alignment horizontal="center"/>
      <protection/>
    </xf>
    <xf numFmtId="0" fontId="20" fillId="35" borderId="35" xfId="48" applyFont="1" applyFill="1" applyBorder="1" applyAlignment="1">
      <alignment horizontal="right"/>
      <protection/>
    </xf>
    <xf numFmtId="3" fontId="20" fillId="35" borderId="36" xfId="48" applyNumberFormat="1" applyFont="1" applyFill="1" applyBorder="1" applyAlignment="1" applyProtection="1">
      <alignment horizontal="right"/>
      <protection/>
    </xf>
    <xf numFmtId="3" fontId="20" fillId="35" borderId="37" xfId="35" applyNumberFormat="1" applyFont="1" applyFill="1" applyBorder="1" applyAlignment="1" applyProtection="1">
      <alignment horizontal="right"/>
      <protection/>
    </xf>
    <xf numFmtId="9" fontId="20" fillId="35" borderId="36" xfId="48" applyNumberFormat="1" applyFont="1" applyFill="1" applyBorder="1" applyAlignment="1" applyProtection="1">
      <alignment horizontal="right"/>
      <protection/>
    </xf>
    <xf numFmtId="0" fontId="5" fillId="35" borderId="24" xfId="48" applyNumberFormat="1" applyFont="1" applyFill="1" applyBorder="1" applyAlignment="1">
      <alignment horizontal="center"/>
      <protection/>
    </xf>
    <xf numFmtId="0" fontId="5" fillId="35" borderId="25" xfId="48" applyNumberFormat="1" applyFont="1" applyFill="1" applyBorder="1" applyAlignment="1">
      <alignment horizontal="center"/>
      <protection/>
    </xf>
    <xf numFmtId="0" fontId="5" fillId="35" borderId="25" xfId="48" applyFont="1" applyFill="1" applyBorder="1" applyAlignment="1">
      <alignment horizontal="center"/>
      <protection/>
    </xf>
    <xf numFmtId="0" fontId="5" fillId="35" borderId="27" xfId="48" applyFont="1" applyFill="1" applyBorder="1" applyAlignment="1">
      <alignment horizontal="center"/>
      <protection/>
    </xf>
    <xf numFmtId="0" fontId="5" fillId="35" borderId="28" xfId="48" applyFont="1" applyFill="1" applyBorder="1" applyAlignment="1">
      <alignment horizontal="center"/>
      <protection/>
    </xf>
    <xf numFmtId="0" fontId="0" fillId="35" borderId="32" xfId="48" applyFont="1" applyFill="1" applyBorder="1" applyAlignment="1">
      <alignment/>
      <protection/>
    </xf>
    <xf numFmtId="183" fontId="20" fillId="35" borderId="31" xfId="48" applyNumberFormat="1" applyFont="1" applyFill="1" applyBorder="1" applyAlignment="1" applyProtection="1">
      <alignment horizontal="right"/>
      <protection/>
    </xf>
    <xf numFmtId="0" fontId="22" fillId="35" borderId="34" xfId="48" applyNumberFormat="1" applyFont="1" applyFill="1" applyBorder="1" applyAlignment="1">
      <alignment/>
      <protection/>
    </xf>
    <xf numFmtId="0" fontId="5" fillId="35" borderId="35" xfId="48" applyFont="1" applyFill="1" applyBorder="1" applyAlignment="1">
      <alignment horizontal="center"/>
      <protection/>
    </xf>
    <xf numFmtId="3" fontId="5" fillId="35" borderId="37" xfId="35" applyNumberFormat="1" applyFont="1" applyFill="1" applyBorder="1" applyAlignment="1" applyProtection="1">
      <alignment horizontal="center"/>
      <protection/>
    </xf>
    <xf numFmtId="0" fontId="0" fillId="35" borderId="35" xfId="48" applyFont="1" applyFill="1" applyBorder="1" applyAlignment="1">
      <alignment/>
      <protection/>
    </xf>
    <xf numFmtId="183" fontId="20" fillId="35" borderId="38" xfId="48" applyNumberFormat="1" applyFont="1" applyFill="1" applyBorder="1" applyAlignment="1">
      <alignment horizontal="right"/>
      <protection/>
    </xf>
    <xf numFmtId="0" fontId="20" fillId="35" borderId="19" xfId="48" applyFont="1" applyFill="1" applyBorder="1" applyAlignment="1">
      <alignment horizontal="right"/>
      <protection/>
    </xf>
    <xf numFmtId="3" fontId="5" fillId="35" borderId="25" xfId="48" applyNumberFormat="1" applyFont="1" applyFill="1" applyBorder="1" applyAlignment="1">
      <alignment horizontal="center"/>
      <protection/>
    </xf>
    <xf numFmtId="3" fontId="0" fillId="0" borderId="12" xfId="48" applyNumberFormat="1" applyFont="1" applyBorder="1" applyAlignment="1">
      <alignment horizontal="center"/>
      <protection/>
    </xf>
    <xf numFmtId="3" fontId="0" fillId="0" borderId="12" xfId="48" applyNumberFormat="1" applyFont="1" applyBorder="1" applyAlignment="1">
      <alignment horizontal="right"/>
      <protection/>
    </xf>
    <xf numFmtId="3" fontId="0" fillId="0" borderId="12" xfId="48" applyNumberFormat="1" applyFont="1" applyBorder="1" applyAlignment="1" applyProtection="1">
      <alignment horizontal="right"/>
      <protection/>
    </xf>
    <xf numFmtId="3" fontId="0" fillId="35" borderId="30" xfId="48" applyNumberFormat="1" applyFont="1" applyFill="1" applyBorder="1" applyAlignment="1" applyProtection="1">
      <alignment horizontal="right"/>
      <protection/>
    </xf>
    <xf numFmtId="3" fontId="5" fillId="35" borderId="19" xfId="48" applyNumberFormat="1" applyFont="1" applyFill="1" applyBorder="1" applyAlignment="1" applyProtection="1">
      <alignment horizontal="right"/>
      <protection/>
    </xf>
    <xf numFmtId="3" fontId="0" fillId="33" borderId="12" xfId="48" applyNumberFormat="1" applyFont="1" applyFill="1" applyBorder="1" applyAlignment="1" applyProtection="1">
      <alignment horizontal="right"/>
      <protection/>
    </xf>
    <xf numFmtId="3" fontId="0" fillId="35" borderId="19" xfId="48" applyNumberFormat="1" applyFont="1" applyFill="1" applyBorder="1" applyAlignment="1" applyProtection="1">
      <alignment horizontal="right"/>
      <protection/>
    </xf>
    <xf numFmtId="0" fontId="5" fillId="35" borderId="39" xfId="48" applyFont="1" applyFill="1" applyBorder="1" applyAlignment="1">
      <alignment horizontal="center"/>
      <protection/>
    </xf>
    <xf numFmtId="0" fontId="13" fillId="35" borderId="40" xfId="48" applyFont="1" applyFill="1" applyBorder="1" applyAlignment="1">
      <alignment horizontal="center"/>
      <protection/>
    </xf>
    <xf numFmtId="17" fontId="13" fillId="35" borderId="40" xfId="48" applyNumberFormat="1" applyFont="1" applyFill="1" applyBorder="1" applyAlignment="1">
      <alignment horizontal="center"/>
      <protection/>
    </xf>
    <xf numFmtId="3" fontId="5" fillId="35" borderId="39" xfId="48" applyNumberFormat="1" applyFont="1" applyFill="1" applyBorder="1" applyAlignment="1">
      <alignment horizontal="center"/>
      <protection/>
    </xf>
    <xf numFmtId="0" fontId="13" fillId="35" borderId="41" xfId="48" applyFont="1" applyFill="1" applyBorder="1" applyAlignment="1">
      <alignment horizontal="center"/>
      <protection/>
    </xf>
    <xf numFmtId="3" fontId="13" fillId="35" borderId="42" xfId="48" applyNumberFormat="1" applyFont="1" applyFill="1" applyBorder="1" applyAlignment="1">
      <alignment horizontal="center"/>
      <protection/>
    </xf>
    <xf numFmtId="0" fontId="7" fillId="35" borderId="43" xfId="48" applyNumberFormat="1" applyFont="1" applyFill="1" applyBorder="1" applyAlignment="1">
      <alignment/>
      <protection/>
    </xf>
    <xf numFmtId="0" fontId="20" fillId="35" borderId="29" xfId="48" applyNumberFormat="1" applyFont="1" applyFill="1" applyBorder="1" applyAlignment="1">
      <alignment horizontal="left"/>
      <protection/>
    </xf>
    <xf numFmtId="0" fontId="3" fillId="35" borderId="34" xfId="48" applyNumberFormat="1" applyFont="1" applyFill="1" applyBorder="1" applyAlignment="1">
      <alignment/>
      <protection/>
    </xf>
    <xf numFmtId="0" fontId="15" fillId="35" borderId="44" xfId="48" applyNumberFormat="1" applyFont="1" applyFill="1" applyBorder="1" applyAlignment="1">
      <alignment horizontal="center"/>
      <protection/>
    </xf>
    <xf numFmtId="0" fontId="8" fillId="35" borderId="38" xfId="48" applyFont="1" applyFill="1" applyBorder="1" applyAlignment="1">
      <alignment horizontal="center"/>
      <protection/>
    </xf>
    <xf numFmtId="3" fontId="5" fillId="35" borderId="37" xfId="35" applyNumberFormat="1" applyFont="1" applyFill="1" applyBorder="1" applyAlignment="1" applyProtection="1">
      <alignment horizontal="center"/>
      <protection/>
    </xf>
    <xf numFmtId="0" fontId="7" fillId="35" borderId="34" xfId="48" applyNumberFormat="1" applyFont="1" applyFill="1" applyBorder="1" applyAlignment="1">
      <alignment/>
      <protection/>
    </xf>
    <xf numFmtId="0" fontId="20" fillId="35" borderId="44" xfId="48" applyNumberFormat="1" applyFont="1" applyFill="1" applyBorder="1" applyAlignment="1">
      <alignment horizontal="left"/>
      <protection/>
    </xf>
    <xf numFmtId="3" fontId="20" fillId="35" borderId="38" xfId="48" applyNumberFormat="1" applyFont="1" applyFill="1" applyBorder="1" applyAlignment="1">
      <alignment horizontal="right"/>
      <protection/>
    </xf>
    <xf numFmtId="0" fontId="0" fillId="35" borderId="44" xfId="48" applyNumberFormat="1" applyFont="1" applyFill="1" applyBorder="1" applyAlignment="1">
      <alignment horizontal="left"/>
      <protection/>
    </xf>
    <xf numFmtId="3" fontId="20" fillId="35" borderId="38" xfId="48" applyNumberFormat="1" applyFont="1" applyFill="1" applyBorder="1" applyAlignment="1">
      <alignment horizontal="center"/>
      <protection/>
    </xf>
    <xf numFmtId="3" fontId="20" fillId="35" borderId="37" xfId="35" applyNumberFormat="1" applyFont="1" applyFill="1" applyBorder="1" applyAlignment="1" applyProtection="1">
      <alignment horizontal="center"/>
      <protection/>
    </xf>
    <xf numFmtId="3" fontId="20" fillId="35" borderId="37" xfId="48" applyNumberFormat="1" applyFont="1" applyFill="1" applyBorder="1" applyAlignment="1">
      <alignment horizontal="center"/>
      <protection/>
    </xf>
    <xf numFmtId="0" fontId="13" fillId="35" borderId="45" xfId="48" applyNumberFormat="1" applyFont="1" applyFill="1" applyBorder="1" applyAlignment="1">
      <alignment horizontal="center"/>
      <protection/>
    </xf>
    <xf numFmtId="0" fontId="13" fillId="35" borderId="46" xfId="48" applyNumberFormat="1" applyFont="1" applyFill="1" applyBorder="1" applyAlignment="1">
      <alignment horizontal="center"/>
      <protection/>
    </xf>
    <xf numFmtId="0" fontId="7" fillId="35" borderId="47" xfId="48" applyFont="1" applyFill="1" applyBorder="1" applyAlignment="1">
      <alignment horizontal="center"/>
      <protection/>
    </xf>
    <xf numFmtId="3" fontId="20" fillId="35" borderId="48" xfId="48" applyNumberFormat="1" applyFont="1" applyFill="1" applyBorder="1" applyAlignment="1">
      <alignment horizontal="right"/>
      <protection/>
    </xf>
    <xf numFmtId="0" fontId="13" fillId="35" borderId="44" xfId="48" applyNumberFormat="1" applyFont="1" applyFill="1" applyBorder="1" applyAlignment="1">
      <alignment horizontal="center"/>
      <protection/>
    </xf>
    <xf numFmtId="3" fontId="3" fillId="35" borderId="37" xfId="35" applyNumberFormat="1" applyFont="1" applyFill="1" applyBorder="1" applyAlignment="1" applyProtection="1">
      <alignment horizontal="center"/>
      <protection/>
    </xf>
    <xf numFmtId="49" fontId="1" fillId="4" borderId="19" xfId="48" applyNumberFormat="1" applyFont="1" applyFill="1" applyBorder="1" applyAlignment="1" applyProtection="1">
      <alignment horizontal="center"/>
      <protection locked="0"/>
    </xf>
    <xf numFmtId="3" fontId="6" fillId="4" borderId="11" xfId="0" applyNumberFormat="1" applyFon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/>
    </xf>
    <xf numFmtId="9" fontId="20" fillId="35" borderId="49" xfId="48" applyNumberFormat="1" applyFont="1" applyFill="1" applyBorder="1" applyAlignment="1" applyProtection="1">
      <alignment horizontal="right"/>
      <protection/>
    </xf>
    <xf numFmtId="9" fontId="20" fillId="35" borderId="38" xfId="48" applyNumberFormat="1" applyFont="1" applyFill="1" applyBorder="1" applyAlignment="1">
      <alignment horizontal="right"/>
      <protection/>
    </xf>
    <xf numFmtId="40" fontId="10" fillId="0" borderId="0" xfId="34" applyFont="1" applyAlignment="1" applyProtection="1">
      <alignment/>
      <protection/>
    </xf>
    <xf numFmtId="40" fontId="6" fillId="0" borderId="0" xfId="34" applyFont="1" applyAlignment="1" applyProtection="1">
      <alignment/>
      <protection/>
    </xf>
    <xf numFmtId="3" fontId="0" fillId="0" borderId="15" xfId="48" applyNumberFormat="1" applyFont="1" applyFill="1" applyBorder="1" applyAlignment="1" applyProtection="1">
      <alignment horizontal="right"/>
      <protection/>
    </xf>
    <xf numFmtId="0" fontId="15" fillId="35" borderId="40" xfId="48" applyFont="1" applyFill="1" applyBorder="1" applyAlignment="1">
      <alignment horizontal="center"/>
      <protection/>
    </xf>
    <xf numFmtId="0" fontId="3" fillId="0" borderId="15" xfId="48" applyFont="1" applyBorder="1" applyAlignment="1">
      <alignment horizontal="center"/>
      <protection/>
    </xf>
    <xf numFmtId="3" fontId="0" fillId="0" borderId="15" xfId="48" applyNumberFormat="1" applyFont="1" applyBorder="1" applyAlignment="1">
      <alignment/>
      <protection/>
    </xf>
    <xf numFmtId="3" fontId="20" fillId="35" borderId="48" xfId="48" applyNumberFormat="1" applyFont="1" applyFill="1" applyBorder="1" applyAlignment="1">
      <alignment/>
      <protection/>
    </xf>
    <xf numFmtId="0" fontId="15" fillId="35" borderId="38" xfId="48" applyFont="1" applyFill="1" applyBorder="1" applyAlignment="1">
      <alignment horizontal="center"/>
      <protection/>
    </xf>
    <xf numFmtId="3" fontId="0" fillId="33" borderId="15" xfId="48" applyNumberFormat="1" applyFont="1" applyFill="1" applyBorder="1" applyAlignment="1">
      <alignment horizontal="right"/>
      <protection/>
    </xf>
    <xf numFmtId="3" fontId="20" fillId="35" borderId="38" xfId="48" applyNumberFormat="1" applyFont="1" applyFill="1" applyBorder="1" applyAlignment="1" applyProtection="1">
      <alignment horizontal="right"/>
      <protection/>
    </xf>
    <xf numFmtId="3" fontId="0" fillId="4" borderId="15" xfId="48" applyNumberFormat="1" applyFont="1" applyFill="1" applyBorder="1" applyAlignment="1" applyProtection="1">
      <alignment horizontal="right"/>
      <protection locked="0"/>
    </xf>
    <xf numFmtId="14" fontId="5" fillId="34" borderId="11" xfId="34" applyNumberFormat="1" applyFont="1" applyFill="1" applyBorder="1" applyAlignment="1" applyProtection="1">
      <alignment horizontal="center"/>
      <protection locked="0"/>
    </xf>
    <xf numFmtId="14" fontId="5" fillId="34" borderId="11" xfId="34" applyNumberFormat="1" applyFont="1" applyFill="1" applyBorder="1" applyAlignment="1">
      <alignment horizontal="center"/>
    </xf>
    <xf numFmtId="14" fontId="13" fillId="35" borderId="41" xfId="48" applyNumberFormat="1" applyFont="1" applyFill="1" applyBorder="1" applyAlignment="1">
      <alignment horizontal="center"/>
      <protection/>
    </xf>
    <xf numFmtId="0" fontId="1" fillId="0" borderId="19" xfId="48" applyNumberFormat="1" applyFont="1" applyFill="1" applyBorder="1" applyAlignment="1" applyProtection="1">
      <alignment horizontal="left"/>
      <protection/>
    </xf>
    <xf numFmtId="14" fontId="1" fillId="0" borderId="19" xfId="48" applyNumberFormat="1" applyFont="1" applyFill="1" applyBorder="1" applyAlignment="1" applyProtection="1">
      <alignment horizontal="left"/>
      <protection/>
    </xf>
    <xf numFmtId="49" fontId="1" fillId="0" borderId="19" xfId="48" applyNumberFormat="1" applyFont="1" applyFill="1" applyBorder="1" applyAlignment="1" applyProtection="1">
      <alignment horizontal="left"/>
      <protection/>
    </xf>
    <xf numFmtId="0" fontId="2" fillId="0" borderId="0" xfId="48" applyFont="1" applyBorder="1" applyAlignment="1" applyProtection="1">
      <alignment horizontal="center"/>
      <protection/>
    </xf>
    <xf numFmtId="49" fontId="1" fillId="4" borderId="19" xfId="48" applyNumberFormat="1" applyFont="1" applyFill="1" applyBorder="1" applyAlignment="1" applyProtection="1">
      <alignment horizontal="left"/>
      <protection locked="0"/>
    </xf>
    <xf numFmtId="190" fontId="1" fillId="4" borderId="19" xfId="48" applyNumberFormat="1" applyFont="1" applyFill="1" applyBorder="1" applyAlignment="1" applyProtection="1">
      <alignment horizontal="left"/>
      <protection locked="0"/>
    </xf>
    <xf numFmtId="0" fontId="1" fillId="4" borderId="19" xfId="48" applyFont="1" applyFill="1" applyBorder="1" applyAlignment="1" applyProtection="1">
      <alignment horizontal="left"/>
      <protection locked="0"/>
    </xf>
    <xf numFmtId="14" fontId="1" fillId="4" borderId="19" xfId="48" applyNumberFormat="1" applyFont="1" applyFill="1" applyBorder="1" applyAlignment="1" applyProtection="1">
      <alignment horizontal="left"/>
      <protection locked="0"/>
    </xf>
    <xf numFmtId="0" fontId="21" fillId="4" borderId="0" xfId="48" applyNumberFormat="1" applyFont="1" applyFill="1" applyAlignment="1" applyProtection="1">
      <alignment horizontal="center"/>
      <protection locked="0"/>
    </xf>
    <xf numFmtId="0" fontId="0" fillId="4" borderId="20" xfId="48" applyFont="1" applyFill="1" applyBorder="1" applyAlignment="1" applyProtection="1">
      <alignment horizontal="left"/>
      <protection locked="0"/>
    </xf>
    <xf numFmtId="0" fontId="21" fillId="0" borderId="20" xfId="48" applyFont="1" applyBorder="1" applyAlignment="1" applyProtection="1">
      <alignment horizontal="center"/>
      <protection/>
    </xf>
    <xf numFmtId="0" fontId="17" fillId="0" borderId="0" xfId="48" applyFont="1" applyAlignment="1" applyProtection="1">
      <alignment horizontal="center"/>
      <protection/>
    </xf>
    <xf numFmtId="0" fontId="5" fillId="35" borderId="50" xfId="48" applyNumberFormat="1" applyFont="1" applyFill="1" applyBorder="1" applyAlignment="1">
      <alignment horizontal="center" vertical="center"/>
      <protection/>
    </xf>
    <xf numFmtId="0" fontId="5" fillId="35" borderId="51" xfId="48" applyNumberFormat="1" applyFont="1" applyFill="1" applyBorder="1" applyAlignment="1">
      <alignment horizontal="center" vertical="center"/>
      <protection/>
    </xf>
    <xf numFmtId="0" fontId="15" fillId="35" borderId="52" xfId="48" applyNumberFormat="1" applyFont="1" applyFill="1" applyBorder="1" applyAlignment="1">
      <alignment horizontal="center" vertical="center"/>
      <protection/>
    </xf>
    <xf numFmtId="0" fontId="15" fillId="35" borderId="47" xfId="48" applyNumberFormat="1" applyFont="1" applyFill="1" applyBorder="1" applyAlignment="1">
      <alignment horizontal="center" vertical="center"/>
      <protection/>
    </xf>
  </cellXfs>
  <cellStyles count="52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Comma_Prod Budget" xfId="34"/>
    <cellStyle name="Currency_Summary" xfId="35"/>
    <cellStyle name="Halb" xfId="36"/>
    <cellStyle name="Hea" xfId="37"/>
    <cellStyle name="Hoiatuse tekst" xfId="38"/>
    <cellStyle name="Hyperlink" xfId="39"/>
    <cellStyle name="Kokku" xfId="40"/>
    <cellStyle name="Comma" xfId="41"/>
    <cellStyle name="Comma [0]" xfId="42"/>
    <cellStyle name="Kontrolli lahtrit" xfId="43"/>
    <cellStyle name="Followed Hyperlink" xfId="44"/>
    <cellStyle name="Lingitud lahter" xfId="45"/>
    <cellStyle name="Märkus" xfId="46"/>
    <cellStyle name="Neutraalne" xfId="47"/>
    <cellStyle name="Normal_Summary" xfId="48"/>
    <cellStyle name="Pealkiri" xfId="49"/>
    <cellStyle name="Pealkiri 1" xfId="50"/>
    <cellStyle name="Pealkiri 2" xfId="51"/>
    <cellStyle name="Pealkiri 3" xfId="52"/>
    <cellStyle name="Pealkiri 4" xfId="53"/>
    <cellStyle name="Percent" xfId="54"/>
    <cellStyle name="Rõhk1" xfId="55"/>
    <cellStyle name="Rõhk2" xfId="56"/>
    <cellStyle name="Rõhk3" xfId="57"/>
    <cellStyle name="Rõhk4" xfId="58"/>
    <cellStyle name="Rõhk5" xfId="59"/>
    <cellStyle name="Rõhk6" xfId="60"/>
    <cellStyle name="Selgitav tekst" xfId="61"/>
    <cellStyle name="Sisestus" xfId="62"/>
    <cellStyle name="Currency" xfId="63"/>
    <cellStyle name="Currency [0]" xfId="64"/>
    <cellStyle name="Väljund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showGridLines="0" zoomScalePageLayoutView="0" workbookViewId="0" topLeftCell="A1">
      <selection activeCell="A62" sqref="A62"/>
    </sheetView>
  </sheetViews>
  <sheetFormatPr defaultColWidth="9.140625" defaultRowHeight="12.75"/>
  <cols>
    <col min="1" max="1" width="5.8515625" style="0" customWidth="1"/>
    <col min="2" max="2" width="12.28125" style="0" customWidth="1"/>
    <col min="3" max="3" width="9.8515625" style="0" bestFit="1" customWidth="1"/>
    <col min="4" max="4" width="15.7109375" style="0" customWidth="1"/>
    <col min="5" max="5" width="9.7109375" style="0" customWidth="1"/>
    <col min="6" max="6" width="11.00390625" style="0" customWidth="1"/>
    <col min="7" max="7" width="8.28125" style="0" customWidth="1"/>
    <col min="8" max="8" width="9.57421875" style="9" customWidth="1"/>
  </cols>
  <sheetData>
    <row r="1" spans="1:10" ht="18">
      <c r="A1" s="53" t="s">
        <v>281</v>
      </c>
      <c r="B1" s="236"/>
      <c r="C1" s="12"/>
      <c r="D1" s="53"/>
      <c r="E1" s="237"/>
      <c r="F1" s="238"/>
      <c r="G1" s="238"/>
      <c r="H1" s="249"/>
      <c r="I1" s="52"/>
      <c r="J1" s="51"/>
    </row>
    <row r="2" spans="1:8" ht="5.25" customHeight="1">
      <c r="A2" s="240"/>
      <c r="B2" s="241"/>
      <c r="C2" s="242"/>
      <c r="D2" s="243"/>
      <c r="E2" s="237"/>
      <c r="F2" s="238"/>
      <c r="G2" s="238"/>
      <c r="H2" s="262"/>
    </row>
    <row r="3" spans="1:10" ht="16.5" customHeight="1">
      <c r="A3" s="241"/>
      <c r="B3" s="503">
        <f>'teg üld'!B3</f>
        <v>0</v>
      </c>
      <c r="C3" s="503"/>
      <c r="D3" s="503"/>
      <c r="E3" s="503"/>
      <c r="F3" s="503"/>
      <c r="G3" s="238"/>
      <c r="H3" s="263"/>
      <c r="J3" s="51"/>
    </row>
    <row r="4" spans="1:8" ht="12.75">
      <c r="A4" s="245"/>
      <c r="B4" s="246"/>
      <c r="C4" s="247"/>
      <c r="D4" s="248" t="s">
        <v>158</v>
      </c>
      <c r="E4" s="249"/>
      <c r="F4" s="250"/>
      <c r="G4" s="239"/>
      <c r="H4" s="249"/>
    </row>
    <row r="5" spans="1:8" ht="15">
      <c r="A5" s="251" t="s">
        <v>181</v>
      </c>
      <c r="B5" s="252"/>
      <c r="C5" s="264">
        <f>'teg üld'!C5</f>
        <v>0</v>
      </c>
      <c r="D5" s="251"/>
      <c r="E5" s="253"/>
      <c r="F5" s="254"/>
      <c r="G5" s="255"/>
      <c r="H5" s="265"/>
    </row>
    <row r="6" spans="1:8" ht="12.75">
      <c r="A6" s="257"/>
      <c r="B6" s="257"/>
      <c r="C6" s="258"/>
      <c r="D6" s="258"/>
      <c r="E6" s="259"/>
      <c r="F6" s="258"/>
      <c r="G6" s="258"/>
      <c r="H6" s="259"/>
    </row>
    <row r="7" spans="1:8" ht="12.75">
      <c r="A7" s="400" t="s">
        <v>269</v>
      </c>
      <c r="B7" s="400"/>
      <c r="C7" s="502">
        <f>'teg üld'!C7:D7</f>
        <v>0</v>
      </c>
      <c r="D7" s="500"/>
      <c r="E7" s="401" t="s">
        <v>162</v>
      </c>
      <c r="F7" s="401"/>
      <c r="G7" s="500">
        <f>'teg üld'!G7</f>
        <v>0</v>
      </c>
      <c r="H7" s="500"/>
    </row>
    <row r="8" spans="1:8" ht="12.75">
      <c r="A8" s="400" t="s">
        <v>270</v>
      </c>
      <c r="B8" s="400"/>
      <c r="C8" s="502">
        <f>'teg üld'!C8:D8</f>
        <v>0</v>
      </c>
      <c r="D8" s="500"/>
      <c r="E8" s="401" t="s">
        <v>383</v>
      </c>
      <c r="F8" s="401"/>
      <c r="G8" s="500">
        <f>'teg üld'!G8</f>
        <v>0</v>
      </c>
      <c r="H8" s="500"/>
    </row>
    <row r="9" spans="1:8" ht="12.75">
      <c r="A9" s="257" t="s">
        <v>160</v>
      </c>
      <c r="B9" s="257"/>
      <c r="C9" s="502">
        <f>'teg üld'!C9:D9</f>
        <v>0</v>
      </c>
      <c r="D9" s="500"/>
      <c r="E9" s="401" t="s">
        <v>384</v>
      </c>
      <c r="F9" s="401"/>
      <c r="G9" s="500">
        <f>'teg üld'!G9</f>
        <v>0</v>
      </c>
      <c r="H9" s="500"/>
    </row>
    <row r="10" spans="1:8" ht="12.75">
      <c r="A10" s="257" t="s">
        <v>161</v>
      </c>
      <c r="B10" s="257"/>
      <c r="C10" s="502">
        <f>'teg üld'!C10:D10</f>
        <v>0</v>
      </c>
      <c r="D10" s="500"/>
      <c r="E10" s="401" t="s">
        <v>385</v>
      </c>
      <c r="F10" s="401"/>
      <c r="G10" s="500">
        <f>'teg üld'!G10</f>
        <v>0</v>
      </c>
      <c r="H10" s="500"/>
    </row>
    <row r="11" spans="1:8" ht="12.75">
      <c r="A11" s="257" t="s">
        <v>273</v>
      </c>
      <c r="B11" s="257"/>
      <c r="C11" s="502">
        <f>'teg üld'!C11:D11</f>
        <v>0</v>
      </c>
      <c r="D11" s="500"/>
      <c r="E11" s="401" t="s">
        <v>386</v>
      </c>
      <c r="F11" s="401"/>
      <c r="G11" s="500">
        <f>'teg üld'!G11</f>
        <v>0</v>
      </c>
      <c r="H11" s="500"/>
    </row>
    <row r="12" spans="1:8" ht="12.75">
      <c r="A12" s="259" t="s">
        <v>334</v>
      </c>
      <c r="B12" s="258"/>
      <c r="C12" s="502">
        <f>'teg üld'!C12:D12</f>
        <v>0</v>
      </c>
      <c r="D12" s="500"/>
      <c r="E12" s="401" t="s">
        <v>159</v>
      </c>
      <c r="F12" s="401"/>
      <c r="G12" s="501">
        <f>'teg üld'!G12</f>
        <v>0</v>
      </c>
      <c r="H12" s="501"/>
    </row>
    <row r="13" spans="1:8" ht="12.75">
      <c r="A13" s="259" t="s">
        <v>182</v>
      </c>
      <c r="B13" s="258"/>
      <c r="C13" s="501">
        <f>'teg üld'!C13:D13</f>
        <v>0</v>
      </c>
      <c r="D13" s="501"/>
      <c r="E13" s="258" t="s">
        <v>395</v>
      </c>
      <c r="F13" s="258"/>
      <c r="G13" s="500">
        <f>'teg üld'!G13</f>
        <v>0</v>
      </c>
      <c r="H13" s="500"/>
    </row>
    <row r="14" spans="1:8" ht="12.75">
      <c r="A14" s="257"/>
      <c r="B14" s="257"/>
      <c r="C14" s="258"/>
      <c r="D14" s="258"/>
      <c r="E14" s="260"/>
      <c r="F14" s="261"/>
      <c r="G14" s="260"/>
      <c r="H14" s="266"/>
    </row>
    <row r="15" spans="1:8" ht="13.5" thickBot="1">
      <c r="A15" s="21" t="s">
        <v>399</v>
      </c>
      <c r="B15" s="18"/>
      <c r="D15" s="19"/>
      <c r="E15" s="20"/>
      <c r="F15" s="19"/>
      <c r="G15" s="19"/>
      <c r="H15" s="20"/>
    </row>
    <row r="16" spans="1:8" ht="13.5" thickTop="1">
      <c r="A16" s="408" t="s">
        <v>179</v>
      </c>
      <c r="B16" s="409"/>
      <c r="C16" s="409" t="s">
        <v>164</v>
      </c>
      <c r="D16" s="410"/>
      <c r="E16" s="411" t="s">
        <v>232</v>
      </c>
      <c r="F16" s="489" t="s">
        <v>233</v>
      </c>
      <c r="G16" s="412" t="s">
        <v>403</v>
      </c>
      <c r="H16" s="413" t="s">
        <v>407</v>
      </c>
    </row>
    <row r="17" spans="1:8" ht="12.75">
      <c r="A17" s="1"/>
      <c r="B17" s="14"/>
      <c r="C17" s="15"/>
      <c r="D17" s="15"/>
      <c r="E17" s="16"/>
      <c r="F17" s="490"/>
      <c r="G17" s="17"/>
      <c r="H17" s="38"/>
    </row>
    <row r="18" spans="1:8" ht="12.75">
      <c r="A18" s="149">
        <v>1</v>
      </c>
      <c r="B18" s="150" t="str">
        <f>'ea detail'!D7</f>
        <v>ARENDUS / KÄSIKIRI</v>
      </c>
      <c r="C18" s="151"/>
      <c r="D18" s="151"/>
      <c r="E18" s="152">
        <f>'ea rahavoog'!H8</f>
        <v>0</v>
      </c>
      <c r="F18" s="491">
        <f>'teg rahavoog'!H8</f>
        <v>0</v>
      </c>
      <c r="G18" s="153" t="str">
        <f>IF(F18&gt;0,E18/F18-1,"-")</f>
        <v>-</v>
      </c>
      <c r="H18" s="154">
        <f>E18-F18</f>
        <v>0</v>
      </c>
    </row>
    <row r="19" spans="1:8" ht="12.75">
      <c r="A19" s="149">
        <v>2</v>
      </c>
      <c r="B19" s="150" t="str">
        <f>'ea detail'!D13</f>
        <v>PRODUTSENT / REŽISSÖÖR</v>
      </c>
      <c r="C19" s="151"/>
      <c r="D19" s="151"/>
      <c r="E19" s="152">
        <f>'ea rahavoog'!H9</f>
        <v>0</v>
      </c>
      <c r="F19" s="491">
        <f>'teg rahavoog'!H9</f>
        <v>0</v>
      </c>
      <c r="G19" s="153" t="str">
        <f aca="true" t="shared" si="0" ref="G19:G44">IF(F19&gt;0,E19/F19-1,"-")</f>
        <v>-</v>
      </c>
      <c r="H19" s="154">
        <f aca="true" t="shared" si="1" ref="H19:H44">E19-F19</f>
        <v>0</v>
      </c>
    </row>
    <row r="20" spans="1:8" ht="12.75">
      <c r="A20" s="149">
        <v>3</v>
      </c>
      <c r="B20" s="150" t="str">
        <f>'ea detail'!D24</f>
        <v>NÄITLEJAD / CASTING</v>
      </c>
      <c r="C20" s="151"/>
      <c r="D20" s="151"/>
      <c r="E20" s="152">
        <f>'ea rahavoog'!H10</f>
        <v>0</v>
      </c>
      <c r="F20" s="491">
        <f>'teg rahavoog'!H10</f>
        <v>0</v>
      </c>
      <c r="G20" s="153" t="str">
        <f t="shared" si="0"/>
        <v>-</v>
      </c>
      <c r="H20" s="154">
        <f t="shared" si="1"/>
        <v>0</v>
      </c>
    </row>
    <row r="21" spans="1:8" ht="12.75">
      <c r="A21" s="149">
        <v>4</v>
      </c>
      <c r="B21" s="150" t="str">
        <f>'ea detail'!D37</f>
        <v>FILMIGRUPP</v>
      </c>
      <c r="C21" s="151"/>
      <c r="D21" s="151"/>
      <c r="E21" s="152">
        <f>'ea rahavoog'!H11</f>
        <v>0</v>
      </c>
      <c r="F21" s="491">
        <f>'teg rahavoog'!H11</f>
        <v>0</v>
      </c>
      <c r="G21" s="153" t="str">
        <f t="shared" si="0"/>
        <v>-</v>
      </c>
      <c r="H21" s="154">
        <f t="shared" si="1"/>
        <v>0</v>
      </c>
    </row>
    <row r="22" spans="1:8" ht="12.75">
      <c r="A22" s="149">
        <v>5</v>
      </c>
      <c r="B22" s="156" t="str">
        <f>'ea detail'!D81</f>
        <v>SOTSIAALMAKS</v>
      </c>
      <c r="C22" s="157"/>
      <c r="D22" s="157"/>
      <c r="E22" s="152">
        <f>'ea rahavoog'!H12</f>
        <v>0</v>
      </c>
      <c r="F22" s="491">
        <f>'teg rahavoog'!H12</f>
        <v>0</v>
      </c>
      <c r="G22" s="153" t="str">
        <f t="shared" si="0"/>
        <v>-</v>
      </c>
      <c r="H22" s="154">
        <f t="shared" si="1"/>
        <v>0</v>
      </c>
    </row>
    <row r="23" spans="1:10" ht="12.75">
      <c r="A23" s="149">
        <v>6</v>
      </c>
      <c r="B23" s="150" t="str">
        <f>'ea detail'!D90</f>
        <v>VÕTTEPAIKADE KULU</v>
      </c>
      <c r="C23" s="151"/>
      <c r="D23" s="151"/>
      <c r="E23" s="152">
        <f>'ea rahavoog'!H13</f>
        <v>0</v>
      </c>
      <c r="F23" s="491">
        <f>'teg rahavoog'!H13</f>
        <v>0</v>
      </c>
      <c r="G23" s="153" t="str">
        <f t="shared" si="0"/>
        <v>-</v>
      </c>
      <c r="H23" s="154">
        <f t="shared" si="1"/>
        <v>0</v>
      </c>
      <c r="J23" s="28"/>
    </row>
    <row r="24" spans="1:8" ht="12.75">
      <c r="A24" s="149">
        <v>7</v>
      </c>
      <c r="B24" s="150" t="str">
        <f>'ea detail'!D101</f>
        <v>VÕTTETEHNIKA</v>
      </c>
      <c r="C24" s="151"/>
      <c r="D24" s="151"/>
      <c r="E24" s="152">
        <f>'ea rahavoog'!H14</f>
        <v>0</v>
      </c>
      <c r="F24" s="491">
        <f>'teg rahavoog'!H14</f>
        <v>0</v>
      </c>
      <c r="G24" s="153" t="str">
        <f t="shared" si="0"/>
        <v>-</v>
      </c>
      <c r="H24" s="154">
        <f t="shared" si="1"/>
        <v>0</v>
      </c>
    </row>
    <row r="25" spans="1:8" ht="12.75">
      <c r="A25" s="149">
        <v>8</v>
      </c>
      <c r="B25" s="150" t="str">
        <f>'ea detail'!D122</f>
        <v>VÕTTETEHNILISTE TEENUSTE PAKETID</v>
      </c>
      <c r="C25" s="151"/>
      <c r="D25" s="151"/>
      <c r="E25" s="152">
        <f>'ea rahavoog'!H15</f>
        <v>0</v>
      </c>
      <c r="F25" s="491">
        <f>'teg rahavoog'!H15</f>
        <v>0</v>
      </c>
      <c r="G25" s="153" t="str">
        <f t="shared" si="0"/>
        <v>-</v>
      </c>
      <c r="H25" s="154">
        <f t="shared" si="1"/>
        <v>0</v>
      </c>
    </row>
    <row r="26" spans="1:8" ht="12.75">
      <c r="A26" s="149">
        <v>9</v>
      </c>
      <c r="B26" s="150" t="str">
        <f>'ea detail'!D133</f>
        <v>LAVASTUSKULUD</v>
      </c>
      <c r="C26" s="151"/>
      <c r="D26" s="151"/>
      <c r="E26" s="152">
        <f>'ea rahavoog'!H16</f>
        <v>0</v>
      </c>
      <c r="F26" s="491">
        <f>'teg rahavoog'!H16</f>
        <v>0</v>
      </c>
      <c r="G26" s="153" t="str">
        <f t="shared" si="0"/>
        <v>-</v>
      </c>
      <c r="H26" s="154">
        <f t="shared" si="1"/>
        <v>0</v>
      </c>
    </row>
    <row r="27" spans="1:8" ht="12.75">
      <c r="A27" s="149">
        <v>10</v>
      </c>
      <c r="B27" s="150" t="str">
        <f>'ea detail'!D151</f>
        <v>MATERJAL</v>
      </c>
      <c r="C27" s="151"/>
      <c r="D27" s="151"/>
      <c r="E27" s="152">
        <f>'ea rahavoog'!H17</f>
        <v>0</v>
      </c>
      <c r="F27" s="491">
        <f>'teg rahavoog'!H17</f>
        <v>0</v>
      </c>
      <c r="G27" s="153" t="str">
        <f t="shared" si="0"/>
        <v>-</v>
      </c>
      <c r="H27" s="154">
        <f t="shared" si="1"/>
        <v>0</v>
      </c>
    </row>
    <row r="28" spans="1:8" ht="12.75">
      <c r="A28" s="149">
        <v>11</v>
      </c>
      <c r="B28" s="150" t="str">
        <f>'ea detail'!D161</f>
        <v>LABOR</v>
      </c>
      <c r="C28" s="151"/>
      <c r="D28" s="151"/>
      <c r="E28" s="152">
        <f>'ea rahavoog'!H18</f>
        <v>0</v>
      </c>
      <c r="F28" s="491">
        <f>'teg rahavoog'!H18</f>
        <v>0</v>
      </c>
      <c r="G28" s="153" t="str">
        <f t="shared" si="0"/>
        <v>-</v>
      </c>
      <c r="H28" s="154">
        <f t="shared" si="1"/>
        <v>0</v>
      </c>
    </row>
    <row r="29" spans="1:8" ht="12.75">
      <c r="A29" s="149">
        <v>12</v>
      </c>
      <c r="B29" s="150" t="str">
        <f>'ea detail'!D167</f>
        <v>JÄRELTÖÖTLUS</v>
      </c>
      <c r="C29" s="151"/>
      <c r="D29" s="151"/>
      <c r="E29" s="152">
        <f>'ea rahavoog'!H19</f>
        <v>0</v>
      </c>
      <c r="F29" s="491">
        <f>'teg rahavoog'!H19</f>
        <v>0</v>
      </c>
      <c r="G29" s="153" t="str">
        <f t="shared" si="0"/>
        <v>-</v>
      </c>
      <c r="H29" s="154">
        <f t="shared" si="1"/>
        <v>0</v>
      </c>
    </row>
    <row r="30" spans="1:8" ht="12.75">
      <c r="A30" s="149">
        <v>13</v>
      </c>
      <c r="B30" s="150" t="str">
        <f>'ea detail'!D188</f>
        <v>MUUSIKA</v>
      </c>
      <c r="C30" s="151"/>
      <c r="D30" s="151"/>
      <c r="E30" s="152">
        <f>'ea rahavoog'!H20</f>
        <v>0</v>
      </c>
      <c r="F30" s="491">
        <f>'teg rahavoog'!H20</f>
        <v>0</v>
      </c>
      <c r="G30" s="153" t="str">
        <f t="shared" si="0"/>
        <v>-</v>
      </c>
      <c r="H30" s="154">
        <f t="shared" si="1"/>
        <v>0</v>
      </c>
    </row>
    <row r="31" spans="1:8" ht="12.75">
      <c r="A31" s="149">
        <v>14</v>
      </c>
      <c r="B31" s="150" t="str">
        <f>'ea detail'!D204</f>
        <v>TIITRID / GRAAFIKA</v>
      </c>
      <c r="C31" s="151"/>
      <c r="D31" s="151"/>
      <c r="E31" s="152">
        <f>'ea rahavoog'!H21</f>
        <v>0</v>
      </c>
      <c r="F31" s="491">
        <f>'teg rahavoog'!H21</f>
        <v>0</v>
      </c>
      <c r="G31" s="153" t="str">
        <f t="shared" si="0"/>
        <v>-</v>
      </c>
      <c r="H31" s="154">
        <f t="shared" si="1"/>
        <v>0</v>
      </c>
    </row>
    <row r="32" spans="1:8" ht="12.75">
      <c r="A32" s="149">
        <v>15</v>
      </c>
      <c r="B32" s="150" t="str">
        <f>'ea detail'!D213</f>
        <v>ARHIIVIMATERJAL</v>
      </c>
      <c r="C32" s="151"/>
      <c r="D32" s="151"/>
      <c r="E32" s="152">
        <f>'ea rahavoog'!H22</f>
        <v>0</v>
      </c>
      <c r="F32" s="491">
        <f>'teg rahavoog'!H22</f>
        <v>0</v>
      </c>
      <c r="G32" s="153" t="str">
        <f t="shared" si="0"/>
        <v>-</v>
      </c>
      <c r="H32" s="154">
        <f t="shared" si="1"/>
        <v>0</v>
      </c>
    </row>
    <row r="33" spans="1:8" ht="12.75">
      <c r="A33" s="149">
        <v>16</v>
      </c>
      <c r="B33" s="150" t="str">
        <f>'ea detail'!D221</f>
        <v>TRANSPORDIKULUD</v>
      </c>
      <c r="C33" s="151"/>
      <c r="D33" s="151"/>
      <c r="E33" s="152">
        <f>'ea rahavoog'!H23</f>
        <v>0</v>
      </c>
      <c r="F33" s="491">
        <f>'teg rahavoog'!H23</f>
        <v>0</v>
      </c>
      <c r="G33" s="153" t="str">
        <f t="shared" si="0"/>
        <v>-</v>
      </c>
      <c r="H33" s="154">
        <f t="shared" si="1"/>
        <v>0</v>
      </c>
    </row>
    <row r="34" spans="1:8" ht="12.75">
      <c r="A34" s="149">
        <v>17</v>
      </c>
      <c r="B34" s="150" t="str">
        <f>'ea detail'!D231</f>
        <v>REISIKULU / MAJUTUS / PÄEVARAHA</v>
      </c>
      <c r="C34" s="151"/>
      <c r="D34" s="151"/>
      <c r="E34" s="152">
        <f>'ea rahavoog'!H24</f>
        <v>0</v>
      </c>
      <c r="F34" s="491">
        <f>'teg rahavoog'!H24</f>
        <v>0</v>
      </c>
      <c r="G34" s="153" t="str">
        <f t="shared" si="0"/>
        <v>-</v>
      </c>
      <c r="H34" s="154">
        <f t="shared" si="1"/>
        <v>0</v>
      </c>
    </row>
    <row r="35" spans="1:8" ht="12.75">
      <c r="A35" s="149">
        <v>18</v>
      </c>
      <c r="B35" s="150" t="str">
        <f>'ea detail'!D243</f>
        <v>MUU TOOTMISKULU</v>
      </c>
      <c r="C35" s="151"/>
      <c r="D35" s="151"/>
      <c r="E35" s="152">
        <f>'ea rahavoog'!H25</f>
        <v>0</v>
      </c>
      <c r="F35" s="491">
        <f>'teg rahavoog'!H25</f>
        <v>0</v>
      </c>
      <c r="G35" s="153" t="str">
        <f t="shared" si="0"/>
        <v>-</v>
      </c>
      <c r="H35" s="154">
        <f t="shared" si="1"/>
        <v>0</v>
      </c>
    </row>
    <row r="36" spans="1:8" ht="12.75">
      <c r="A36" s="149">
        <v>19</v>
      </c>
      <c r="B36" s="150" t="str">
        <f>'ea detail'!D252</f>
        <v>KINDLUSTUS</v>
      </c>
      <c r="C36" s="151"/>
      <c r="D36" s="151"/>
      <c r="E36" s="152">
        <f>'ea rahavoog'!H26</f>
        <v>0</v>
      </c>
      <c r="F36" s="491">
        <f>'teg rahavoog'!H26</f>
        <v>0</v>
      </c>
      <c r="G36" s="153" t="str">
        <f t="shared" si="0"/>
        <v>-</v>
      </c>
      <c r="H36" s="154">
        <f t="shared" si="1"/>
        <v>0</v>
      </c>
    </row>
    <row r="37" spans="1:8" ht="12.75">
      <c r="A37" s="149">
        <v>20</v>
      </c>
      <c r="B37" s="150" t="str">
        <f>'ea detail'!D259</f>
        <v>AUDIT</v>
      </c>
      <c r="C37" s="151"/>
      <c r="D37" s="151"/>
      <c r="E37" s="152">
        <f>'ea rahavoog'!H27</f>
        <v>0</v>
      </c>
      <c r="F37" s="491">
        <f>'teg rahavoog'!H27</f>
        <v>0</v>
      </c>
      <c r="G37" s="153" t="str">
        <f t="shared" si="0"/>
        <v>-</v>
      </c>
      <c r="H37" s="154">
        <f t="shared" si="1"/>
        <v>0</v>
      </c>
    </row>
    <row r="38" spans="1:8" ht="12.75">
      <c r="A38" s="149">
        <v>21</v>
      </c>
      <c r="B38" s="150" t="str">
        <f>'ea detail'!D265</f>
        <v>FINANTS / ÕIGUS</v>
      </c>
      <c r="C38" s="151"/>
      <c r="D38" s="151"/>
      <c r="E38" s="152">
        <f>'ea rahavoog'!H28</f>
        <v>0</v>
      </c>
      <c r="F38" s="491">
        <f>'teg rahavoog'!H28</f>
        <v>0</v>
      </c>
      <c r="G38" s="153" t="str">
        <f t="shared" si="0"/>
        <v>-</v>
      </c>
      <c r="H38" s="154">
        <f t="shared" si="1"/>
        <v>0</v>
      </c>
    </row>
    <row r="39" spans="1:8" ht="12.75">
      <c r="A39" s="149">
        <v>22</v>
      </c>
      <c r="B39" s="150" t="str">
        <f>'ea detail'!D273</f>
        <v>TURUNDUSKULU</v>
      </c>
      <c r="C39" s="151"/>
      <c r="D39" s="151"/>
      <c r="E39" s="152">
        <f>'ea rahavoog'!H29</f>
        <v>0</v>
      </c>
      <c r="F39" s="491">
        <f>'teg rahavoog'!H29</f>
        <v>0</v>
      </c>
      <c r="G39" s="153" t="str">
        <f t="shared" si="0"/>
        <v>-</v>
      </c>
      <c r="H39" s="154">
        <f t="shared" si="1"/>
        <v>0</v>
      </c>
    </row>
    <row r="40" spans="1:8" ht="12.75">
      <c r="A40" s="155"/>
      <c r="B40" s="158"/>
      <c r="C40" s="159" t="s">
        <v>120</v>
      </c>
      <c r="D40" s="160"/>
      <c r="E40" s="161">
        <f>'ea rahavoog'!H31</f>
        <v>0</v>
      </c>
      <c r="F40" s="491">
        <f>'teg rahavoog'!H31</f>
        <v>0</v>
      </c>
      <c r="G40" s="153" t="str">
        <f t="shared" si="0"/>
        <v>-</v>
      </c>
      <c r="H40" s="154">
        <f t="shared" si="1"/>
        <v>0</v>
      </c>
    </row>
    <row r="41" spans="1:8" ht="12.75">
      <c r="A41" s="155"/>
      <c r="B41" s="158"/>
      <c r="C41" s="157"/>
      <c r="D41" s="157"/>
      <c r="E41" s="152"/>
      <c r="F41" s="491"/>
      <c r="G41" s="153"/>
      <c r="H41" s="154"/>
    </row>
    <row r="42" spans="1:8" ht="12.75">
      <c r="A42" s="155"/>
      <c r="B42" s="158"/>
      <c r="C42" s="378" t="str">
        <f>'ea detail'!D287</f>
        <v>ÜLDKULUD</v>
      </c>
      <c r="D42" s="157"/>
      <c r="E42" s="152">
        <f>'ea rahavoog'!H33</f>
        <v>0</v>
      </c>
      <c r="F42" s="491">
        <f>'teg rahavoog'!H33</f>
        <v>0</v>
      </c>
      <c r="G42" s="153" t="str">
        <f t="shared" si="0"/>
        <v>-</v>
      </c>
      <c r="H42" s="154">
        <f t="shared" si="1"/>
        <v>0</v>
      </c>
    </row>
    <row r="43" spans="1:8" ht="12.75">
      <c r="A43" s="155"/>
      <c r="B43" s="158"/>
      <c r="C43" s="379" t="str">
        <f>'ea detail'!D289</f>
        <v>ETTENÄGEMATUD KULUD</v>
      </c>
      <c r="D43" s="157"/>
      <c r="E43" s="152">
        <f>'ea rahavoog'!H34</f>
        <v>0</v>
      </c>
      <c r="F43" s="491">
        <f>'teg rahavoog'!H34</f>
        <v>0</v>
      </c>
      <c r="G43" s="153" t="str">
        <f t="shared" si="0"/>
        <v>-</v>
      </c>
      <c r="H43" s="154">
        <f t="shared" si="1"/>
        <v>0</v>
      </c>
    </row>
    <row r="44" spans="1:8" ht="12.75">
      <c r="A44" s="155"/>
      <c r="B44" s="158"/>
      <c r="C44" s="379" t="str">
        <f>'ea detail'!D291</f>
        <v>TOOTMISTASU</v>
      </c>
      <c r="D44" s="157"/>
      <c r="E44" s="152">
        <f>'ea rahavoog'!H35</f>
        <v>0</v>
      </c>
      <c r="F44" s="491">
        <f>'teg rahavoog'!H35</f>
        <v>0</v>
      </c>
      <c r="G44" s="153" t="str">
        <f t="shared" si="0"/>
        <v>-</v>
      </c>
      <c r="H44" s="154">
        <f t="shared" si="1"/>
        <v>0</v>
      </c>
    </row>
    <row r="45" spans="1:8" ht="12.75">
      <c r="A45" s="155"/>
      <c r="B45" s="158"/>
      <c r="C45" s="157"/>
      <c r="D45" s="157"/>
      <c r="E45" s="152"/>
      <c r="F45" s="491"/>
      <c r="G45" s="163"/>
      <c r="H45" s="164"/>
    </row>
    <row r="46" spans="1:10" ht="13.5" thickBot="1">
      <c r="A46" s="414"/>
      <c r="B46" s="415"/>
      <c r="C46" s="416"/>
      <c r="D46" s="417" t="s">
        <v>402</v>
      </c>
      <c r="E46" s="418">
        <f>'ea rahavoog'!H37</f>
        <v>0</v>
      </c>
      <c r="F46" s="492">
        <f>'teg rahavoog'!H37</f>
        <v>0</v>
      </c>
      <c r="G46" s="419" t="str">
        <f>IF(E46&gt;0,E46/F46-1,"-")</f>
        <v>-</v>
      </c>
      <c r="H46" s="420">
        <f>E46-F46</f>
        <v>0</v>
      </c>
      <c r="J46" s="9"/>
    </row>
    <row r="47" spans="1:8" ht="13.5" thickTop="1">
      <c r="A47" s="2"/>
      <c r="B47" s="6"/>
      <c r="C47" s="3"/>
      <c r="D47" s="3"/>
      <c r="E47" s="7"/>
      <c r="F47" s="4"/>
      <c r="G47" s="5"/>
      <c r="H47" s="39"/>
    </row>
    <row r="48" spans="1:8" s="29" customFormat="1" ht="14.25">
      <c r="A48" s="421" t="s">
        <v>192</v>
      </c>
      <c r="B48" s="422"/>
      <c r="C48" s="423"/>
      <c r="D48" s="424"/>
      <c r="E48" s="425" t="s">
        <v>232</v>
      </c>
      <c r="F48" s="493" t="s">
        <v>233</v>
      </c>
      <c r="G48" s="426" t="s">
        <v>404</v>
      </c>
      <c r="H48" s="427" t="s">
        <v>407</v>
      </c>
    </row>
    <row r="49" spans="1:8" ht="12.75">
      <c r="A49" s="149">
        <v>1</v>
      </c>
      <c r="B49" s="165" t="str">
        <f>'teg rahavoog'!B40</f>
        <v>EESTI FILMI INSTITUUT</v>
      </c>
      <c r="C49" s="166"/>
      <c r="D49" s="167"/>
      <c r="E49" s="168">
        <f>'ea rahavoog'!H40</f>
        <v>0</v>
      </c>
      <c r="F49" s="494">
        <f>'teg rahavoog'!H40</f>
        <v>0</v>
      </c>
      <c r="G49" s="153" t="str">
        <f aca="true" t="shared" si="2" ref="G49:G59">IF(F49&gt;0,E49/F49-1,"-")</f>
        <v>-</v>
      </c>
      <c r="H49" s="154">
        <f aca="true" t="shared" si="3" ref="H49:H58">E49-F49</f>
        <v>0</v>
      </c>
    </row>
    <row r="50" spans="1:8" ht="12.75">
      <c r="A50" s="149">
        <v>2</v>
      </c>
      <c r="B50" s="165" t="str">
        <f>'teg rahavoog'!B41</f>
        <v>KULTUURKAPITAL</v>
      </c>
      <c r="C50" s="169"/>
      <c r="D50" s="167"/>
      <c r="E50" s="168">
        <f>'ea rahavoog'!H41</f>
        <v>0</v>
      </c>
      <c r="F50" s="494">
        <f>'teg rahavoog'!H41</f>
        <v>0</v>
      </c>
      <c r="G50" s="153" t="str">
        <f t="shared" si="2"/>
        <v>-</v>
      </c>
      <c r="H50" s="154">
        <f t="shared" si="3"/>
        <v>0</v>
      </c>
    </row>
    <row r="51" spans="1:8" ht="12.75">
      <c r="A51" s="149">
        <v>3</v>
      </c>
      <c r="B51" s="165" t="str">
        <f>'teg rahavoog'!B42</f>
        <v>MUUD EESTI FONDID</v>
      </c>
      <c r="C51" s="169"/>
      <c r="D51" s="167"/>
      <c r="E51" s="168">
        <f>'ea rahavoog'!H42</f>
        <v>0</v>
      </c>
      <c r="F51" s="494">
        <f>'teg rahavoog'!H42</f>
        <v>0</v>
      </c>
      <c r="G51" s="153" t="str">
        <f t="shared" si="2"/>
        <v>-</v>
      </c>
      <c r="H51" s="154">
        <f t="shared" si="3"/>
        <v>0</v>
      </c>
    </row>
    <row r="52" spans="1:8" ht="12.75">
      <c r="A52" s="149">
        <v>4</v>
      </c>
      <c r="B52" s="165" t="str">
        <f>'teg rahavoog'!B43</f>
        <v>EESTI TELEKANAL</v>
      </c>
      <c r="C52" s="169"/>
      <c r="D52" s="167"/>
      <c r="E52" s="168">
        <f>'ea rahavoog'!H43</f>
        <v>0</v>
      </c>
      <c r="F52" s="494">
        <f>'teg rahavoog'!H43</f>
        <v>0</v>
      </c>
      <c r="G52" s="153" t="str">
        <f>IF(F52&gt;0,E52/F52-1,"-")</f>
        <v>-</v>
      </c>
      <c r="H52" s="154">
        <f>E52-F52</f>
        <v>0</v>
      </c>
    </row>
    <row r="53" spans="1:8" ht="12.75">
      <c r="A53" s="149">
        <v>5</v>
      </c>
      <c r="B53" s="165" t="str">
        <f>'teg rahavoog'!B44</f>
        <v>MUUD EESTI TOETUSED</v>
      </c>
      <c r="C53" s="169"/>
      <c r="D53" s="167"/>
      <c r="E53" s="168">
        <f>'ea rahavoog'!H44</f>
        <v>0</v>
      </c>
      <c r="F53" s="494">
        <f>'teg rahavoog'!H44</f>
        <v>0</v>
      </c>
      <c r="G53" s="153" t="str">
        <f>IF(F53&gt;0,E53/F53-1,"-")</f>
        <v>-</v>
      </c>
      <c r="H53" s="154">
        <f>E53-F53</f>
        <v>0</v>
      </c>
    </row>
    <row r="54" spans="1:8" ht="12.75">
      <c r="A54" s="149">
        <v>6</v>
      </c>
      <c r="B54" s="165" t="str">
        <f>'teg rahavoog'!B45</f>
        <v>TEISTE RIIKIDE FONDID</v>
      </c>
      <c r="C54" s="169"/>
      <c r="D54" s="167"/>
      <c r="E54" s="168">
        <f>'ea rahavoog'!H45</f>
        <v>0</v>
      </c>
      <c r="F54" s="494">
        <f>'teg rahavoog'!H45</f>
        <v>0</v>
      </c>
      <c r="G54" s="153" t="str">
        <f t="shared" si="2"/>
        <v>-</v>
      </c>
      <c r="H54" s="154">
        <f t="shared" si="3"/>
        <v>0</v>
      </c>
    </row>
    <row r="55" spans="1:8" ht="12.75">
      <c r="A55" s="149">
        <v>7</v>
      </c>
      <c r="B55" s="165" t="str">
        <f>'teg rahavoog'!B46</f>
        <v>TEISTE RIIKIDE TELEKANALID</v>
      </c>
      <c r="C55" s="169"/>
      <c r="D55" s="167"/>
      <c r="E55" s="168">
        <f>'ea rahavoog'!H46</f>
        <v>0</v>
      </c>
      <c r="F55" s="494">
        <f>'teg rahavoog'!H46</f>
        <v>0</v>
      </c>
      <c r="G55" s="153" t="str">
        <f t="shared" si="2"/>
        <v>-</v>
      </c>
      <c r="H55" s="154">
        <f t="shared" si="3"/>
        <v>0</v>
      </c>
    </row>
    <row r="56" spans="1:8" ht="12.75">
      <c r="A56" s="149">
        <v>8</v>
      </c>
      <c r="B56" s="165" t="str">
        <f>'teg rahavoog'!B47</f>
        <v>MUUD TEISTE RIIKIDE TOETUSED</v>
      </c>
      <c r="C56" s="169"/>
      <c r="D56" s="167"/>
      <c r="E56" s="168">
        <f>'ea rahavoog'!H47</f>
        <v>0</v>
      </c>
      <c r="F56" s="494">
        <f>'teg rahavoog'!H47</f>
        <v>0</v>
      </c>
      <c r="G56" s="153" t="str">
        <f t="shared" si="2"/>
        <v>-</v>
      </c>
      <c r="H56" s="154">
        <f t="shared" si="3"/>
        <v>0</v>
      </c>
    </row>
    <row r="57" spans="1:8" ht="12.75">
      <c r="A57" s="149">
        <v>9</v>
      </c>
      <c r="B57" s="165" t="str">
        <f>'teg rahavoog'!B48</f>
        <v>MEDIA</v>
      </c>
      <c r="C57" s="169"/>
      <c r="D57" s="167"/>
      <c r="E57" s="168">
        <f>'ea rahavoog'!H48</f>
        <v>0</v>
      </c>
      <c r="F57" s="494">
        <f>'teg rahavoog'!H48</f>
        <v>0</v>
      </c>
      <c r="G57" s="153" t="str">
        <f t="shared" si="2"/>
        <v>-</v>
      </c>
      <c r="H57" s="154">
        <f t="shared" si="3"/>
        <v>0</v>
      </c>
    </row>
    <row r="58" spans="1:8" ht="12.75">
      <c r="A58" s="149">
        <v>10</v>
      </c>
      <c r="B58" s="165" t="str">
        <f>'teg rahavoog'!B49</f>
        <v>EURIMAGES</v>
      </c>
      <c r="C58" s="169"/>
      <c r="D58" s="167"/>
      <c r="E58" s="168">
        <f>'ea rahavoog'!H49</f>
        <v>0</v>
      </c>
      <c r="F58" s="494">
        <f>'teg rahavoog'!H49</f>
        <v>0</v>
      </c>
      <c r="G58" s="153" t="str">
        <f t="shared" si="2"/>
        <v>-</v>
      </c>
      <c r="H58" s="154">
        <f t="shared" si="3"/>
        <v>0</v>
      </c>
    </row>
    <row r="59" spans="1:8" ht="12.75">
      <c r="A59" s="149">
        <v>11</v>
      </c>
      <c r="B59" s="165" t="str">
        <f>'teg rahavoog'!B50</f>
        <v>FILMITOOTMISETTEVÕTTE OMAPANUS</v>
      </c>
      <c r="C59" s="169"/>
      <c r="D59" s="167"/>
      <c r="E59" s="168">
        <f>'ea rahavoog'!H50</f>
        <v>0</v>
      </c>
      <c r="F59" s="494">
        <f>'teg rahavoog'!H50</f>
        <v>0</v>
      </c>
      <c r="G59" s="153" t="str">
        <f t="shared" si="2"/>
        <v>-</v>
      </c>
      <c r="H59" s="154">
        <f>E59-F59</f>
        <v>0</v>
      </c>
    </row>
    <row r="60" spans="1:10" ht="12.75">
      <c r="A60" s="428"/>
      <c r="B60" s="429"/>
      <c r="C60" s="430"/>
      <c r="D60" s="431" t="s">
        <v>271</v>
      </c>
      <c r="E60" s="432">
        <f>SUM(E49:E59)</f>
        <v>0</v>
      </c>
      <c r="F60" s="470">
        <f>SUM(F49:F59)</f>
        <v>0</v>
      </c>
      <c r="G60" s="485" t="str">
        <f>IF(E60&gt;0,E60/F60-1,"-")</f>
        <v>-</v>
      </c>
      <c r="H60" s="433">
        <f>SUM(H49:H59)</f>
        <v>0</v>
      </c>
      <c r="J60" s="8"/>
    </row>
    <row r="61" spans="1:8" ht="12.75">
      <c r="A61" s="428"/>
      <c r="B61" s="429"/>
      <c r="C61" s="430"/>
      <c r="D61" s="431" t="s">
        <v>257</v>
      </c>
      <c r="E61" s="432">
        <f>E60-E46</f>
        <v>0</v>
      </c>
      <c r="F61" s="495">
        <f>F60-F46</f>
        <v>0</v>
      </c>
      <c r="G61" s="484"/>
      <c r="H61" s="433">
        <f>H60-H46</f>
        <v>0</v>
      </c>
    </row>
    <row r="62" spans="1:8" s="8" customFormat="1" ht="20.25" customHeight="1">
      <c r="A62" s="131"/>
      <c r="B62" s="132"/>
      <c r="C62" s="133"/>
      <c r="D62" s="134"/>
      <c r="E62" s="135"/>
      <c r="F62" s="135"/>
      <c r="G62" s="136"/>
      <c r="H62" s="137"/>
    </row>
    <row r="63" spans="1:8" ht="12.75">
      <c r="A63" s="170"/>
      <c r="B63" s="171"/>
      <c r="C63" s="172" t="s">
        <v>160</v>
      </c>
      <c r="D63" s="174"/>
      <c r="E63" s="174"/>
      <c r="F63" s="175"/>
      <c r="G63" s="138" t="s">
        <v>168</v>
      </c>
      <c r="H63" s="139"/>
    </row>
    <row r="64" spans="1:8" ht="12.75">
      <c r="A64" s="170"/>
      <c r="B64" s="171"/>
      <c r="C64" s="172"/>
      <c r="D64" s="173"/>
      <c r="E64" s="173"/>
      <c r="F64" s="175"/>
      <c r="G64" s="138"/>
      <c r="H64" s="139"/>
    </row>
    <row r="65" spans="1:8" ht="12.75">
      <c r="A65" s="170"/>
      <c r="B65" s="171"/>
      <c r="C65" s="172" t="s">
        <v>266</v>
      </c>
      <c r="D65" s="174"/>
      <c r="E65" s="174"/>
      <c r="F65" s="175"/>
      <c r="G65" s="138" t="s">
        <v>168</v>
      </c>
      <c r="H65" s="139"/>
    </row>
  </sheetData>
  <sheetProtection sheet="1" objects="1" scenarios="1" selectLockedCells="1"/>
  <mergeCells count="15">
    <mergeCell ref="C12:D12"/>
    <mergeCell ref="C13:D13"/>
    <mergeCell ref="B3:F3"/>
    <mergeCell ref="C7:D7"/>
    <mergeCell ref="C8:D8"/>
    <mergeCell ref="C9:D9"/>
    <mergeCell ref="C10:D10"/>
    <mergeCell ref="C11:D11"/>
    <mergeCell ref="G13:H13"/>
    <mergeCell ref="G7:H7"/>
    <mergeCell ref="G8:H8"/>
    <mergeCell ref="G9:H9"/>
    <mergeCell ref="G10:H10"/>
    <mergeCell ref="G11:H11"/>
    <mergeCell ref="G12:H12"/>
  </mergeCells>
  <printOptions/>
  <pageMargins left="1.62" right="0.75" top="0.74" bottom="0.72" header="0.5" footer="0.5"/>
  <pageSetup horizontalDpi="600" verticalDpi="600" orientation="portrait" paperSize="9" scale="85" r:id="rId1"/>
  <ignoredErrors>
    <ignoredError sqref="G6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showGridLines="0" tabSelected="1" zoomScalePageLayoutView="0" workbookViewId="0" topLeftCell="A1">
      <selection activeCell="B3" sqref="B3:F3"/>
    </sheetView>
  </sheetViews>
  <sheetFormatPr defaultColWidth="9.140625" defaultRowHeight="12.75"/>
  <cols>
    <col min="1" max="1" width="6.140625" style="0" customWidth="1"/>
    <col min="2" max="2" width="11.57421875" style="0" customWidth="1"/>
    <col min="3" max="3" width="10.00390625" style="0" customWidth="1"/>
    <col min="4" max="4" width="9.421875" style="0" customWidth="1"/>
    <col min="6" max="6" width="7.7109375" style="0" customWidth="1"/>
    <col min="7" max="7" width="9.8515625" style="0" bestFit="1" customWidth="1"/>
    <col min="8" max="8" width="10.28125" style="0" customWidth="1"/>
  </cols>
  <sheetData>
    <row r="1" spans="1:10" ht="18">
      <c r="A1" s="236"/>
      <c r="B1" s="236"/>
      <c r="C1" s="12"/>
      <c r="D1" s="13" t="s">
        <v>280</v>
      </c>
      <c r="E1" s="237"/>
      <c r="F1" s="238"/>
      <c r="G1" s="238"/>
      <c r="H1" s="239"/>
      <c r="J1" s="51"/>
    </row>
    <row r="2" spans="1:10" ht="6" customHeight="1">
      <c r="A2" s="240"/>
      <c r="B2" s="241"/>
      <c r="C2" s="242"/>
      <c r="D2" s="243"/>
      <c r="E2" s="237"/>
      <c r="F2" s="238"/>
      <c r="G2" s="238"/>
      <c r="H2" s="244"/>
      <c r="J2" s="51"/>
    </row>
    <row r="3" spans="1:8" ht="16.5" customHeight="1">
      <c r="A3" s="241"/>
      <c r="B3" s="508"/>
      <c r="C3" s="508"/>
      <c r="D3" s="508"/>
      <c r="E3" s="508"/>
      <c r="F3" s="508"/>
      <c r="G3" s="238"/>
      <c r="H3" s="238"/>
    </row>
    <row r="4" spans="1:8" ht="12.75">
      <c r="A4" s="245"/>
      <c r="B4" s="246"/>
      <c r="C4" s="127"/>
      <c r="D4" s="248" t="s">
        <v>158</v>
      </c>
      <c r="E4" s="249"/>
      <c r="F4" s="250"/>
      <c r="G4" s="239"/>
      <c r="H4" s="239"/>
    </row>
    <row r="5" spans="1:8" ht="15">
      <c r="A5" s="251" t="s">
        <v>181</v>
      </c>
      <c r="B5" s="252"/>
      <c r="C5" s="509"/>
      <c r="D5" s="509"/>
      <c r="E5" s="509"/>
      <c r="F5" s="254"/>
      <c r="G5" s="255"/>
      <c r="H5" s="256"/>
    </row>
    <row r="6" spans="1:8" ht="12.75">
      <c r="A6" s="257"/>
      <c r="B6" s="257"/>
      <c r="C6" s="128"/>
      <c r="D6" s="258"/>
      <c r="E6" s="259"/>
      <c r="F6" s="258"/>
      <c r="G6" s="258"/>
      <c r="H6" s="258"/>
    </row>
    <row r="7" spans="1:8" ht="12.75">
      <c r="A7" s="400" t="s">
        <v>269</v>
      </c>
      <c r="B7" s="400"/>
      <c r="C7" s="504"/>
      <c r="D7" s="504"/>
      <c r="E7" s="401" t="s">
        <v>162</v>
      </c>
      <c r="F7" s="401"/>
      <c r="G7" s="506"/>
      <c r="H7" s="506"/>
    </row>
    <row r="8" spans="1:8" ht="12.75">
      <c r="A8" s="400" t="s">
        <v>270</v>
      </c>
      <c r="B8" s="400"/>
      <c r="C8" s="504"/>
      <c r="D8" s="504"/>
      <c r="E8" s="401" t="s">
        <v>383</v>
      </c>
      <c r="F8" s="401"/>
      <c r="G8" s="507"/>
      <c r="H8" s="507"/>
    </row>
    <row r="9" spans="1:8" ht="12.75">
      <c r="A9" s="257" t="s">
        <v>160</v>
      </c>
      <c r="B9" s="257"/>
      <c r="C9" s="504"/>
      <c r="D9" s="504"/>
      <c r="E9" s="401" t="s">
        <v>384</v>
      </c>
      <c r="F9" s="401"/>
      <c r="G9" s="507"/>
      <c r="H9" s="507"/>
    </row>
    <row r="10" spans="1:8" ht="12.75">
      <c r="A10" s="257" t="s">
        <v>161</v>
      </c>
      <c r="B10" s="257"/>
      <c r="C10" s="504"/>
      <c r="D10" s="504"/>
      <c r="E10" s="401" t="s">
        <v>385</v>
      </c>
      <c r="F10" s="401"/>
      <c r="G10" s="481"/>
      <c r="H10" s="272"/>
    </row>
    <row r="11" spans="1:8" ht="12.75">
      <c r="A11" s="257" t="s">
        <v>273</v>
      </c>
      <c r="B11" s="257"/>
      <c r="C11" s="504"/>
      <c r="D11" s="504"/>
      <c r="E11" s="401" t="s">
        <v>386</v>
      </c>
      <c r="F11" s="401"/>
      <c r="G11" s="506"/>
      <c r="H11" s="506"/>
    </row>
    <row r="12" spans="1:8" ht="12.75">
      <c r="A12" s="259" t="s">
        <v>163</v>
      </c>
      <c r="B12" s="258"/>
      <c r="C12" s="504"/>
      <c r="D12" s="504"/>
      <c r="E12" s="401" t="s">
        <v>159</v>
      </c>
      <c r="F12" s="401"/>
      <c r="G12" s="505"/>
      <c r="H12" s="505"/>
    </row>
    <row r="13" spans="1:8" ht="12.75">
      <c r="A13" s="259" t="s">
        <v>182</v>
      </c>
      <c r="B13" s="258"/>
      <c r="C13" s="505"/>
      <c r="D13" s="505"/>
      <c r="E13" s="258" t="s">
        <v>395</v>
      </c>
      <c r="F13" s="258"/>
      <c r="G13" s="271"/>
      <c r="H13" s="272"/>
    </row>
    <row r="14" spans="1:8" ht="12.75">
      <c r="A14" s="257"/>
      <c r="B14" s="257"/>
      <c r="C14" s="128"/>
      <c r="D14" s="258"/>
      <c r="E14" s="260"/>
      <c r="F14" s="261"/>
      <c r="G14" s="130"/>
      <c r="H14" s="261"/>
    </row>
    <row r="15" spans="1:8" ht="13.5" thickBot="1">
      <c r="A15" s="269" t="s">
        <v>167</v>
      </c>
      <c r="B15" s="270"/>
      <c r="C15" s="129"/>
      <c r="D15" s="267"/>
      <c r="E15" s="268"/>
      <c r="F15" s="267"/>
      <c r="G15" s="267"/>
      <c r="H15" s="267"/>
    </row>
    <row r="16" spans="1:13" ht="13.5" thickTop="1">
      <c r="A16" s="435" t="s">
        <v>179</v>
      </c>
      <c r="B16" s="436"/>
      <c r="C16" s="436" t="s">
        <v>164</v>
      </c>
      <c r="D16" s="437"/>
      <c r="E16" s="448"/>
      <c r="F16" s="438"/>
      <c r="G16" s="438" t="s">
        <v>10</v>
      </c>
      <c r="H16" s="439" t="s">
        <v>337</v>
      </c>
      <c r="M16" s="166" t="s">
        <v>406</v>
      </c>
    </row>
    <row r="17" spans="1:8" ht="12.75">
      <c r="A17" s="155"/>
      <c r="B17" s="176"/>
      <c r="C17" s="162"/>
      <c r="D17" s="162"/>
      <c r="E17" s="449"/>
      <c r="F17" s="177"/>
      <c r="G17" s="177"/>
      <c r="H17" s="178"/>
    </row>
    <row r="18" spans="1:8" ht="12.75">
      <c r="A18" s="149">
        <v>1</v>
      </c>
      <c r="B18" s="150" t="str">
        <f>'ea detail'!D7</f>
        <v>ARENDUS / KÄSIKIRI</v>
      </c>
      <c r="C18" s="151"/>
      <c r="D18" s="151"/>
      <c r="E18" s="450"/>
      <c r="F18" s="179"/>
      <c r="G18" s="392" t="str">
        <f aca="true" t="shared" si="0" ref="G18:G40">IF($H$46=0,"-",H18/$H$46)</f>
        <v>-</v>
      </c>
      <c r="H18" s="154">
        <f>'ea rahavoog'!H8</f>
        <v>0</v>
      </c>
    </row>
    <row r="19" spans="1:8" ht="12.75">
      <c r="A19" s="149">
        <v>2</v>
      </c>
      <c r="B19" s="150" t="str">
        <f>'ea detail'!D13</f>
        <v>PRODUTSENT / REŽISSÖÖR</v>
      </c>
      <c r="C19" s="151"/>
      <c r="D19" s="151"/>
      <c r="E19" s="450"/>
      <c r="F19" s="179"/>
      <c r="G19" s="392" t="str">
        <f t="shared" si="0"/>
        <v>-</v>
      </c>
      <c r="H19" s="154">
        <f>'ea rahavoog'!H9</f>
        <v>0</v>
      </c>
    </row>
    <row r="20" spans="1:8" ht="12.75">
      <c r="A20" s="149">
        <v>3</v>
      </c>
      <c r="B20" s="150" t="str">
        <f>'ea detail'!D24</f>
        <v>NÄITLEJAD / CASTING</v>
      </c>
      <c r="C20" s="151"/>
      <c r="D20" s="151"/>
      <c r="E20" s="450"/>
      <c r="F20" s="179"/>
      <c r="G20" s="392" t="str">
        <f t="shared" si="0"/>
        <v>-</v>
      </c>
      <c r="H20" s="154">
        <f>'ea rahavoog'!H10</f>
        <v>0</v>
      </c>
    </row>
    <row r="21" spans="1:8" ht="12.75">
      <c r="A21" s="149">
        <v>4</v>
      </c>
      <c r="B21" s="150" t="str">
        <f>'ea detail'!D37</f>
        <v>FILMIGRUPP</v>
      </c>
      <c r="C21" s="151"/>
      <c r="D21" s="151"/>
      <c r="E21" s="450"/>
      <c r="F21" s="179"/>
      <c r="G21" s="392" t="str">
        <f t="shared" si="0"/>
        <v>-</v>
      </c>
      <c r="H21" s="154">
        <f>'ea rahavoog'!H11</f>
        <v>0</v>
      </c>
    </row>
    <row r="22" spans="1:8" ht="12.75">
      <c r="A22" s="149">
        <v>5</v>
      </c>
      <c r="B22" s="156" t="str">
        <f>'ea detail'!D81</f>
        <v>SOTSIAALMAKS</v>
      </c>
      <c r="C22" s="157"/>
      <c r="D22" s="157"/>
      <c r="E22" s="450"/>
      <c r="F22" s="179"/>
      <c r="G22" s="392" t="str">
        <f t="shared" si="0"/>
        <v>-</v>
      </c>
      <c r="H22" s="154">
        <f>'ea rahavoog'!H12</f>
        <v>0</v>
      </c>
    </row>
    <row r="23" spans="1:8" ht="12.75">
      <c r="A23" s="149">
        <v>6</v>
      </c>
      <c r="B23" s="150" t="str">
        <f>'ea detail'!D90</f>
        <v>VÕTTEPAIKADE KULU</v>
      </c>
      <c r="C23" s="151"/>
      <c r="D23" s="151"/>
      <c r="E23" s="450"/>
      <c r="F23" s="179"/>
      <c r="G23" s="392" t="str">
        <f t="shared" si="0"/>
        <v>-</v>
      </c>
      <c r="H23" s="154">
        <f>'ea rahavoog'!H13</f>
        <v>0</v>
      </c>
    </row>
    <row r="24" spans="1:8" ht="12.75">
      <c r="A24" s="149">
        <v>7</v>
      </c>
      <c r="B24" s="150" t="str">
        <f>'ea detail'!D101</f>
        <v>VÕTTETEHNIKA</v>
      </c>
      <c r="C24" s="151"/>
      <c r="D24" s="151"/>
      <c r="E24" s="450"/>
      <c r="F24" s="179"/>
      <c r="G24" s="392" t="str">
        <f t="shared" si="0"/>
        <v>-</v>
      </c>
      <c r="H24" s="154">
        <f>'ea rahavoog'!H14</f>
        <v>0</v>
      </c>
    </row>
    <row r="25" spans="1:8" ht="12.75">
      <c r="A25" s="149">
        <v>8</v>
      </c>
      <c r="B25" s="150" t="str">
        <f>'ea detail'!D122</f>
        <v>VÕTTETEHNILISTE TEENUSTE PAKETID</v>
      </c>
      <c r="C25" s="151"/>
      <c r="D25" s="151"/>
      <c r="E25" s="450"/>
      <c r="F25" s="179"/>
      <c r="G25" s="392" t="str">
        <f t="shared" si="0"/>
        <v>-</v>
      </c>
      <c r="H25" s="154">
        <f>'ea rahavoog'!H15</f>
        <v>0</v>
      </c>
    </row>
    <row r="26" spans="1:8" ht="12.75">
      <c r="A26" s="149">
        <v>9</v>
      </c>
      <c r="B26" s="150" t="str">
        <f>'ea detail'!D133</f>
        <v>LAVASTUSKULUD</v>
      </c>
      <c r="C26" s="151"/>
      <c r="D26" s="151"/>
      <c r="E26" s="450"/>
      <c r="F26" s="179"/>
      <c r="G26" s="392" t="str">
        <f t="shared" si="0"/>
        <v>-</v>
      </c>
      <c r="H26" s="154">
        <f>'ea rahavoog'!H16</f>
        <v>0</v>
      </c>
    </row>
    <row r="27" spans="1:8" ht="12.75">
      <c r="A27" s="149">
        <v>10</v>
      </c>
      <c r="B27" s="150" t="str">
        <f>'ea detail'!D151</f>
        <v>MATERJAL</v>
      </c>
      <c r="C27" s="151"/>
      <c r="D27" s="151"/>
      <c r="E27" s="450"/>
      <c r="F27" s="179"/>
      <c r="G27" s="392" t="str">
        <f t="shared" si="0"/>
        <v>-</v>
      </c>
      <c r="H27" s="154">
        <f>'ea rahavoog'!H17</f>
        <v>0</v>
      </c>
    </row>
    <row r="28" spans="1:8" ht="12.75">
      <c r="A28" s="149">
        <v>11</v>
      </c>
      <c r="B28" s="150" t="str">
        <f>'ea detail'!D161</f>
        <v>LABOR</v>
      </c>
      <c r="C28" s="151"/>
      <c r="D28" s="151"/>
      <c r="E28" s="450"/>
      <c r="F28" s="179"/>
      <c r="G28" s="392" t="str">
        <f t="shared" si="0"/>
        <v>-</v>
      </c>
      <c r="H28" s="154">
        <f>'ea rahavoog'!H18</f>
        <v>0</v>
      </c>
    </row>
    <row r="29" spans="1:8" ht="12.75">
      <c r="A29" s="149">
        <v>12</v>
      </c>
      <c r="B29" s="150" t="str">
        <f>'ea detail'!D167</f>
        <v>JÄRELTÖÖTLUS</v>
      </c>
      <c r="C29" s="151"/>
      <c r="D29" s="151"/>
      <c r="E29" s="450"/>
      <c r="F29" s="179"/>
      <c r="G29" s="392" t="str">
        <f t="shared" si="0"/>
        <v>-</v>
      </c>
      <c r="H29" s="154">
        <f>'ea rahavoog'!H19</f>
        <v>0</v>
      </c>
    </row>
    <row r="30" spans="1:8" ht="12.75">
      <c r="A30" s="149">
        <v>13</v>
      </c>
      <c r="B30" s="150" t="str">
        <f>'ea detail'!D188</f>
        <v>MUUSIKA</v>
      </c>
      <c r="C30" s="151"/>
      <c r="D30" s="151"/>
      <c r="E30" s="450"/>
      <c r="F30" s="179"/>
      <c r="G30" s="392" t="str">
        <f t="shared" si="0"/>
        <v>-</v>
      </c>
      <c r="H30" s="154">
        <f>'ea rahavoog'!H20</f>
        <v>0</v>
      </c>
    </row>
    <row r="31" spans="1:8" ht="12.75">
      <c r="A31" s="149">
        <v>14</v>
      </c>
      <c r="B31" s="150" t="str">
        <f>'ea detail'!D204</f>
        <v>TIITRID / GRAAFIKA</v>
      </c>
      <c r="C31" s="151"/>
      <c r="D31" s="151"/>
      <c r="E31" s="450"/>
      <c r="F31" s="179"/>
      <c r="G31" s="392" t="str">
        <f t="shared" si="0"/>
        <v>-</v>
      </c>
      <c r="H31" s="154">
        <f>'ea rahavoog'!H21</f>
        <v>0</v>
      </c>
    </row>
    <row r="32" spans="1:8" ht="12.75">
      <c r="A32" s="149">
        <v>15</v>
      </c>
      <c r="B32" s="150" t="str">
        <f>'ea detail'!D213</f>
        <v>ARHIIVIMATERJAL</v>
      </c>
      <c r="C32" s="151"/>
      <c r="D32" s="151"/>
      <c r="E32" s="450"/>
      <c r="F32" s="179"/>
      <c r="G32" s="392" t="str">
        <f t="shared" si="0"/>
        <v>-</v>
      </c>
      <c r="H32" s="154">
        <f>'ea rahavoog'!H22</f>
        <v>0</v>
      </c>
    </row>
    <row r="33" spans="1:8" ht="12.75">
      <c r="A33" s="149">
        <v>16</v>
      </c>
      <c r="B33" s="150" t="str">
        <f>'ea detail'!D221</f>
        <v>TRANSPORDIKULUD</v>
      </c>
      <c r="C33" s="151"/>
      <c r="D33" s="151"/>
      <c r="E33" s="450"/>
      <c r="F33" s="179"/>
      <c r="G33" s="392" t="str">
        <f t="shared" si="0"/>
        <v>-</v>
      </c>
      <c r="H33" s="154">
        <f>'ea rahavoog'!H23</f>
        <v>0</v>
      </c>
    </row>
    <row r="34" spans="1:8" ht="12.75">
      <c r="A34" s="149">
        <v>17</v>
      </c>
      <c r="B34" s="150" t="str">
        <f>'ea detail'!D231</f>
        <v>REISIKULU / MAJUTUS / PÄEVARAHA</v>
      </c>
      <c r="C34" s="151"/>
      <c r="D34" s="151"/>
      <c r="E34" s="450"/>
      <c r="F34" s="179"/>
      <c r="G34" s="392" t="str">
        <f t="shared" si="0"/>
        <v>-</v>
      </c>
      <c r="H34" s="154">
        <f>'ea rahavoog'!H24</f>
        <v>0</v>
      </c>
    </row>
    <row r="35" spans="1:8" ht="12.75">
      <c r="A35" s="149">
        <v>18</v>
      </c>
      <c r="B35" s="150" t="str">
        <f>'ea detail'!D243</f>
        <v>MUU TOOTMISKULU</v>
      </c>
      <c r="C35" s="151"/>
      <c r="D35" s="151"/>
      <c r="E35" s="450"/>
      <c r="F35" s="179"/>
      <c r="G35" s="392" t="str">
        <f t="shared" si="0"/>
        <v>-</v>
      </c>
      <c r="H35" s="154">
        <f>'ea rahavoog'!H25</f>
        <v>0</v>
      </c>
    </row>
    <row r="36" spans="1:8" ht="12.75">
      <c r="A36" s="149">
        <v>19</v>
      </c>
      <c r="B36" s="150" t="str">
        <f>'ea detail'!D252</f>
        <v>KINDLUSTUS</v>
      </c>
      <c r="C36" s="151"/>
      <c r="D36" s="151"/>
      <c r="E36" s="450"/>
      <c r="F36" s="179"/>
      <c r="G36" s="392" t="str">
        <f t="shared" si="0"/>
        <v>-</v>
      </c>
      <c r="H36" s="154">
        <f>'ea rahavoog'!H26</f>
        <v>0</v>
      </c>
    </row>
    <row r="37" spans="1:8" ht="12.75">
      <c r="A37" s="149">
        <v>20</v>
      </c>
      <c r="B37" s="150" t="str">
        <f>'ea detail'!D259</f>
        <v>AUDIT</v>
      </c>
      <c r="C37" s="151"/>
      <c r="D37" s="151"/>
      <c r="E37" s="450"/>
      <c r="F37" s="179"/>
      <c r="G37" s="392" t="str">
        <f t="shared" si="0"/>
        <v>-</v>
      </c>
      <c r="H37" s="154">
        <f>'ea rahavoog'!H27</f>
        <v>0</v>
      </c>
    </row>
    <row r="38" spans="1:8" ht="12.75">
      <c r="A38" s="149">
        <v>21</v>
      </c>
      <c r="B38" s="150" t="str">
        <f>'ea detail'!D265</f>
        <v>FINANTS / ÕIGUS</v>
      </c>
      <c r="C38" s="151"/>
      <c r="D38" s="151"/>
      <c r="E38" s="450"/>
      <c r="F38" s="179"/>
      <c r="G38" s="392" t="str">
        <f t="shared" si="0"/>
        <v>-</v>
      </c>
      <c r="H38" s="154">
        <f>'ea rahavoog'!H28</f>
        <v>0</v>
      </c>
    </row>
    <row r="39" spans="1:8" ht="12.75">
      <c r="A39" s="149">
        <v>22</v>
      </c>
      <c r="B39" s="150" t="str">
        <f>'ea detail'!D273</f>
        <v>TURUNDUSKULU</v>
      </c>
      <c r="C39" s="151"/>
      <c r="D39" s="151"/>
      <c r="E39" s="450"/>
      <c r="F39" s="179"/>
      <c r="G39" s="392" t="str">
        <f t="shared" si="0"/>
        <v>-</v>
      </c>
      <c r="H39" s="154">
        <f>'ea rahavoog'!H29</f>
        <v>0</v>
      </c>
    </row>
    <row r="40" spans="1:8" ht="12.75">
      <c r="A40" s="155"/>
      <c r="B40" s="158"/>
      <c r="C40" s="159" t="s">
        <v>120</v>
      </c>
      <c r="D40" s="160"/>
      <c r="E40" s="451"/>
      <c r="F40" s="179"/>
      <c r="G40" s="392" t="str">
        <f t="shared" si="0"/>
        <v>-</v>
      </c>
      <c r="H40" s="154">
        <f>'ea rahavoog'!H31</f>
        <v>0</v>
      </c>
    </row>
    <row r="41" spans="1:8" ht="12.75">
      <c r="A41" s="155"/>
      <c r="B41" s="158"/>
      <c r="C41" s="157"/>
      <c r="D41" s="157"/>
      <c r="E41" s="450"/>
      <c r="F41" s="179"/>
      <c r="G41" s="392"/>
      <c r="H41" s="164"/>
    </row>
    <row r="42" spans="1:8" ht="12.75">
      <c r="A42" s="155"/>
      <c r="B42" s="158"/>
      <c r="C42" s="378" t="str">
        <f>'ea detail'!D287</f>
        <v>ÜLDKULUD</v>
      </c>
      <c r="D42" s="157"/>
      <c r="E42" s="450"/>
      <c r="F42" s="179"/>
      <c r="G42" s="392" t="str">
        <f>IF($H$46=0,"-",H42/$H$46)</f>
        <v>-</v>
      </c>
      <c r="H42" s="164">
        <f>'ea rahavoog'!H33</f>
        <v>0</v>
      </c>
    </row>
    <row r="43" spans="1:8" ht="12.75">
      <c r="A43" s="155"/>
      <c r="B43" s="158"/>
      <c r="C43" s="378" t="str">
        <f>'ea detail'!D289</f>
        <v>ETTENÄGEMATUD KULUD</v>
      </c>
      <c r="D43" s="157"/>
      <c r="E43" s="450"/>
      <c r="F43" s="180"/>
      <c r="G43" s="392" t="str">
        <f>IF($H$46=0,"-",H43/$H$46)</f>
        <v>-</v>
      </c>
      <c r="H43" s="164">
        <f>'ea rahavoog'!H34</f>
        <v>0</v>
      </c>
    </row>
    <row r="44" spans="1:8" ht="12.75">
      <c r="A44" s="155"/>
      <c r="B44" s="158"/>
      <c r="C44" s="378" t="str">
        <f>'ea detail'!D291</f>
        <v>TOOTMISTASU</v>
      </c>
      <c r="D44" s="157"/>
      <c r="E44" s="450"/>
      <c r="F44" s="180"/>
      <c r="G44" s="392" t="str">
        <f>IF($H$46=0,"-",H44/$H$46)</f>
        <v>-</v>
      </c>
      <c r="H44" s="164">
        <f>'ea rahavoog'!H35</f>
        <v>0</v>
      </c>
    </row>
    <row r="45" spans="1:8" ht="12.75">
      <c r="A45" s="155"/>
      <c r="B45" s="158"/>
      <c r="C45" s="157"/>
      <c r="D45" s="157"/>
      <c r="E45" s="450"/>
      <c r="F45" s="179"/>
      <c r="G45" s="392"/>
      <c r="H45" s="164"/>
    </row>
    <row r="46" spans="1:8" ht="13.5" thickBot="1">
      <c r="A46" s="414"/>
      <c r="B46" s="415"/>
      <c r="C46" s="416"/>
      <c r="D46" s="417" t="s">
        <v>166</v>
      </c>
      <c r="E46" s="452"/>
      <c r="F46" s="440"/>
      <c r="G46" s="441" t="e">
        <f>G40+G42+G43+G44</f>
        <v>#VALUE!</v>
      </c>
      <c r="H46" s="420">
        <f>'ea rahavoog'!H37</f>
        <v>0</v>
      </c>
    </row>
    <row r="47" spans="1:8" ht="13.5" thickTop="1">
      <c r="A47" s="2"/>
      <c r="B47" s="6"/>
      <c r="C47" s="3"/>
      <c r="D47" s="3"/>
      <c r="E47" s="7"/>
      <c r="F47" s="4"/>
      <c r="G47" s="5"/>
      <c r="H47" s="39"/>
    </row>
    <row r="48" spans="1:8" s="29" customFormat="1" ht="12.75">
      <c r="A48" s="442" t="s">
        <v>192</v>
      </c>
      <c r="B48" s="422"/>
      <c r="C48" s="423"/>
      <c r="D48" s="423"/>
      <c r="E48" s="453"/>
      <c r="F48" s="443"/>
      <c r="G48" s="443" t="s">
        <v>10</v>
      </c>
      <c r="H48" s="444" t="s">
        <v>337</v>
      </c>
    </row>
    <row r="49" spans="1:8" ht="12.75">
      <c r="A49" s="149">
        <v>1</v>
      </c>
      <c r="B49" s="165" t="str">
        <f>'ea rahavoog'!B40</f>
        <v>EESTI FILMI INSTITUUT</v>
      </c>
      <c r="C49" s="169"/>
      <c r="D49" s="169"/>
      <c r="E49" s="454"/>
      <c r="F49" s="181"/>
      <c r="G49" s="392" t="e">
        <f aca="true" t="shared" si="1" ref="G49:G59">H49/$H$60</f>
        <v>#DIV/0!</v>
      </c>
      <c r="H49" s="182">
        <f>'ea rahavoog'!H40</f>
        <v>0</v>
      </c>
    </row>
    <row r="50" spans="1:8" ht="12.75">
      <c r="A50" s="149">
        <v>2</v>
      </c>
      <c r="B50" s="165" t="str">
        <f>'ea rahavoog'!B41</f>
        <v>KULTUURKAPITAL</v>
      </c>
      <c r="C50" s="169"/>
      <c r="D50" s="169"/>
      <c r="E50" s="454"/>
      <c r="F50" s="181"/>
      <c r="G50" s="392" t="e">
        <f t="shared" si="1"/>
        <v>#DIV/0!</v>
      </c>
      <c r="H50" s="182">
        <f>'ea rahavoog'!H41</f>
        <v>0</v>
      </c>
    </row>
    <row r="51" spans="1:8" ht="12.75">
      <c r="A51" s="149">
        <v>3</v>
      </c>
      <c r="B51" s="165" t="str">
        <f>'ea rahavoog'!B42</f>
        <v>MUUD EESTI FONDID</v>
      </c>
      <c r="C51" s="169"/>
      <c r="D51" s="169"/>
      <c r="E51" s="454"/>
      <c r="F51" s="181"/>
      <c r="G51" s="392" t="e">
        <f t="shared" si="1"/>
        <v>#DIV/0!</v>
      </c>
      <c r="H51" s="182">
        <f>'ea rahavoog'!H42</f>
        <v>0</v>
      </c>
    </row>
    <row r="52" spans="1:8" ht="12.75">
      <c r="A52" s="149">
        <v>4</v>
      </c>
      <c r="B52" s="165" t="str">
        <f>'ea rahavoog'!B43</f>
        <v>EESTI TELEKANAL</v>
      </c>
      <c r="C52" s="169"/>
      <c r="D52" s="169"/>
      <c r="E52" s="454"/>
      <c r="F52" s="181"/>
      <c r="G52" s="392" t="e">
        <f t="shared" si="1"/>
        <v>#DIV/0!</v>
      </c>
      <c r="H52" s="182">
        <f>'ea rahavoog'!H43</f>
        <v>0</v>
      </c>
    </row>
    <row r="53" spans="1:8" ht="12.75">
      <c r="A53" s="149">
        <v>5</v>
      </c>
      <c r="B53" s="165" t="str">
        <f>'ea rahavoog'!B44</f>
        <v>MUUD EESTI TOETUSED</v>
      </c>
      <c r="C53" s="169"/>
      <c r="D53" s="169"/>
      <c r="E53" s="454"/>
      <c r="F53" s="181"/>
      <c r="G53" s="392" t="e">
        <f t="shared" si="1"/>
        <v>#DIV/0!</v>
      </c>
      <c r="H53" s="182">
        <f>'ea rahavoog'!H44</f>
        <v>0</v>
      </c>
    </row>
    <row r="54" spans="1:8" ht="12.75">
      <c r="A54" s="149">
        <v>6</v>
      </c>
      <c r="B54" s="165" t="str">
        <f>'ea rahavoog'!B45</f>
        <v>TEISTE RIIKIDE FONDID</v>
      </c>
      <c r="C54" s="169"/>
      <c r="D54" s="169"/>
      <c r="E54" s="454"/>
      <c r="F54" s="181"/>
      <c r="G54" s="392" t="e">
        <f t="shared" si="1"/>
        <v>#DIV/0!</v>
      </c>
      <c r="H54" s="182">
        <f>'ea rahavoog'!H45</f>
        <v>0</v>
      </c>
    </row>
    <row r="55" spans="1:8" ht="12.75">
      <c r="A55" s="149">
        <v>7</v>
      </c>
      <c r="B55" s="165" t="str">
        <f>'ea rahavoog'!B46</f>
        <v>TEISTE RIIKIDE TELEKANALID</v>
      </c>
      <c r="C55" s="169"/>
      <c r="D55" s="169"/>
      <c r="E55" s="454"/>
      <c r="F55" s="181"/>
      <c r="G55" s="392" t="e">
        <f t="shared" si="1"/>
        <v>#DIV/0!</v>
      </c>
      <c r="H55" s="182">
        <f>'ea rahavoog'!H46</f>
        <v>0</v>
      </c>
    </row>
    <row r="56" spans="1:8" ht="12.75">
      <c r="A56" s="149">
        <v>8</v>
      </c>
      <c r="B56" s="165" t="str">
        <f>'ea rahavoog'!B47</f>
        <v>MUUD TEISTE RIIKIDE TOETUSED</v>
      </c>
      <c r="C56" s="169"/>
      <c r="D56" s="169"/>
      <c r="E56" s="454"/>
      <c r="F56" s="181"/>
      <c r="G56" s="392" t="e">
        <f t="shared" si="1"/>
        <v>#DIV/0!</v>
      </c>
      <c r="H56" s="182">
        <f>'ea rahavoog'!H47</f>
        <v>0</v>
      </c>
    </row>
    <row r="57" spans="1:8" ht="12.75">
      <c r="A57" s="149">
        <v>9</v>
      </c>
      <c r="B57" s="165" t="str">
        <f>'ea rahavoog'!B48</f>
        <v>MEDIA</v>
      </c>
      <c r="C57" s="169"/>
      <c r="D57" s="169"/>
      <c r="E57" s="454"/>
      <c r="F57" s="181"/>
      <c r="G57" s="392" t="e">
        <f t="shared" si="1"/>
        <v>#DIV/0!</v>
      </c>
      <c r="H57" s="182">
        <f>'ea rahavoog'!H48</f>
        <v>0</v>
      </c>
    </row>
    <row r="58" spans="1:8" ht="12.75">
      <c r="A58" s="149">
        <v>10</v>
      </c>
      <c r="B58" s="165" t="str">
        <f>'ea rahavoog'!B49</f>
        <v>EURIMAGES</v>
      </c>
      <c r="C58" s="169"/>
      <c r="D58" s="169"/>
      <c r="E58" s="454"/>
      <c r="F58" s="181"/>
      <c r="G58" s="392" t="e">
        <f t="shared" si="1"/>
        <v>#DIV/0!</v>
      </c>
      <c r="H58" s="182">
        <f>'ea rahavoog'!H49</f>
        <v>0</v>
      </c>
    </row>
    <row r="59" spans="1:8" ht="12.75">
      <c r="A59" s="149">
        <v>11</v>
      </c>
      <c r="B59" s="165" t="str">
        <f>'ea rahavoog'!B50</f>
        <v>FILMITOOTMISETTEVÕTTE OMAPANUS</v>
      </c>
      <c r="C59" s="169"/>
      <c r="D59" s="169"/>
      <c r="E59" s="454"/>
      <c r="F59" s="181"/>
      <c r="G59" s="392" t="e">
        <f t="shared" si="1"/>
        <v>#DIV/0!</v>
      </c>
      <c r="H59" s="182">
        <f>'ea rahavoog'!H50</f>
        <v>0</v>
      </c>
    </row>
    <row r="60" spans="1:8" ht="12.75">
      <c r="A60" s="428"/>
      <c r="B60" s="429"/>
      <c r="C60" s="430"/>
      <c r="D60" s="447" t="s">
        <v>401</v>
      </c>
      <c r="E60" s="455"/>
      <c r="F60" s="445"/>
      <c r="G60" s="446" t="e">
        <f>SUM(G49:G59)</f>
        <v>#DIV/0!</v>
      </c>
      <c r="H60" s="433">
        <f>SUM(H49:H59)</f>
        <v>0</v>
      </c>
    </row>
    <row r="61" spans="1:8" ht="12.75">
      <c r="A61" s="428"/>
      <c r="B61" s="429"/>
      <c r="C61" s="430"/>
      <c r="D61" s="447" t="s">
        <v>257</v>
      </c>
      <c r="E61" s="455"/>
      <c r="F61" s="445"/>
      <c r="G61" s="434" t="str">
        <f>IF(E61=0,"-",F61/E61-1)</f>
        <v>-</v>
      </c>
      <c r="H61" s="433">
        <f>H60-H46</f>
        <v>0</v>
      </c>
    </row>
    <row r="62" spans="1:8" s="8" customFormat="1" ht="21" customHeight="1">
      <c r="A62" s="131"/>
      <c r="B62" s="132"/>
      <c r="C62" s="133"/>
      <c r="D62" s="134"/>
      <c r="E62" s="135"/>
      <c r="F62" s="135"/>
      <c r="G62" s="136"/>
      <c r="H62" s="137"/>
    </row>
    <row r="63" spans="1:8" ht="12.75">
      <c r="A63" s="170"/>
      <c r="B63" s="171"/>
      <c r="C63" s="172" t="s">
        <v>160</v>
      </c>
      <c r="D63" s="274"/>
      <c r="E63" s="274"/>
      <c r="F63" s="175"/>
      <c r="G63" s="273" t="s">
        <v>168</v>
      </c>
      <c r="H63" s="139"/>
    </row>
    <row r="64" spans="1:8" ht="12.75">
      <c r="A64" s="170"/>
      <c r="B64" s="171"/>
      <c r="C64" s="172"/>
      <c r="D64" s="275"/>
      <c r="E64" s="275"/>
      <c r="F64" s="175"/>
      <c r="G64" s="138"/>
      <c r="H64" s="139"/>
    </row>
    <row r="65" spans="1:8" ht="12.75">
      <c r="A65" s="170"/>
      <c r="B65" s="171"/>
      <c r="C65" s="172" t="s">
        <v>266</v>
      </c>
      <c r="D65" s="274"/>
      <c r="E65" s="274"/>
      <c r="F65" s="175"/>
      <c r="G65" s="273" t="s">
        <v>168</v>
      </c>
      <c r="H65" s="139"/>
    </row>
    <row r="66" ht="12.75">
      <c r="H66" s="9"/>
    </row>
  </sheetData>
  <sheetProtection sheet="1" formatCells="0" formatColumns="0" formatRows="0" selectLockedCells="1"/>
  <mergeCells count="14">
    <mergeCell ref="B3:F3"/>
    <mergeCell ref="C5:E5"/>
    <mergeCell ref="C7:D7"/>
    <mergeCell ref="C8:D8"/>
    <mergeCell ref="C9:D9"/>
    <mergeCell ref="C10:D10"/>
    <mergeCell ref="C11:D11"/>
    <mergeCell ref="C12:D12"/>
    <mergeCell ref="C13:D13"/>
    <mergeCell ref="G7:H7"/>
    <mergeCell ref="G8:H8"/>
    <mergeCell ref="G9:H9"/>
    <mergeCell ref="G11:H11"/>
    <mergeCell ref="G12:H12"/>
  </mergeCells>
  <printOptions/>
  <pageMargins left="1.42" right="0.75" top="0.88" bottom="0.74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02"/>
  <sheetViews>
    <sheetView showGridLines="0" zoomScalePageLayoutView="0" workbookViewId="0" topLeftCell="A1">
      <pane ySplit="6" topLeftCell="A7" activePane="bottomLeft" state="frozen"/>
      <selection pane="topLeft" activeCell="D1" sqref="D1"/>
      <selection pane="bottomLeft" activeCell="D227" sqref="D227"/>
    </sheetView>
  </sheetViews>
  <sheetFormatPr defaultColWidth="9.140625" defaultRowHeight="12.75"/>
  <cols>
    <col min="1" max="1" width="3.00390625" style="43" bestFit="1" customWidth="1"/>
    <col min="2" max="2" width="27.57421875" style="43" hidden="1" customWidth="1"/>
    <col min="3" max="3" width="11.7109375" style="43" hidden="1" customWidth="1"/>
    <col min="4" max="4" width="33.7109375" style="43" customWidth="1"/>
    <col min="5" max="5" width="11.140625" style="43" bestFit="1" customWidth="1"/>
    <col min="6" max="6" width="9.57421875" style="43" bestFit="1" customWidth="1"/>
    <col min="7" max="7" width="8.140625" style="43" bestFit="1" customWidth="1"/>
    <col min="8" max="8" width="8.7109375" style="43" bestFit="1" customWidth="1"/>
    <col min="9" max="9" width="12.140625" style="44" customWidth="1"/>
    <col min="10" max="10" width="2.57421875" style="43" bestFit="1" customWidth="1"/>
    <col min="11" max="11" width="1.421875" style="43" customWidth="1"/>
    <col min="12" max="12" width="7.7109375" style="43" customWidth="1"/>
    <col min="13" max="13" width="9.28125" style="43" bestFit="1" customWidth="1"/>
    <col min="14" max="16" width="7.7109375" style="43" bestFit="1" customWidth="1"/>
    <col min="17" max="17" width="8.7109375" style="49" customWidth="1"/>
    <col min="18" max="18" width="6.00390625" style="49" customWidth="1"/>
    <col min="19" max="16384" width="9.140625" style="43" customWidth="1"/>
  </cols>
  <sheetData>
    <row r="1" spans="1:18" s="36" customFormat="1" ht="15">
      <c r="A1" s="288"/>
      <c r="B1" s="288"/>
      <c r="C1" s="34"/>
      <c r="D1" s="37" t="s">
        <v>279</v>
      </c>
      <c r="E1" s="289"/>
      <c r="F1" s="290"/>
      <c r="G1" s="51"/>
      <c r="H1" s="35"/>
      <c r="Q1" s="49"/>
      <c r="R1" s="49"/>
    </row>
    <row r="2" spans="1:9" ht="5.25" customHeight="1">
      <c r="A2" s="291"/>
      <c r="B2" s="292"/>
      <c r="C2" s="293"/>
      <c r="D2" s="294"/>
      <c r="E2" s="295"/>
      <c r="F2" s="296"/>
      <c r="G2" s="55"/>
      <c r="H2" s="56"/>
      <c r="I2" s="43"/>
    </row>
    <row r="3" spans="1:9" ht="15.75">
      <c r="A3" s="292"/>
      <c r="B3" s="292"/>
      <c r="C3" s="297"/>
      <c r="D3" s="510">
        <f>'ea üld'!B3</f>
        <v>0</v>
      </c>
      <c r="E3" s="510"/>
      <c r="F3" s="296"/>
      <c r="G3" s="55"/>
      <c r="H3" s="55"/>
      <c r="I3" s="43"/>
    </row>
    <row r="4" spans="1:9" ht="12.75">
      <c r="A4" s="298"/>
      <c r="B4" s="299"/>
      <c r="C4" s="300"/>
      <c r="D4" s="301" t="s">
        <v>158</v>
      </c>
      <c r="E4" s="302"/>
      <c r="F4" s="303"/>
      <c r="G4" s="57"/>
      <c r="H4" s="57"/>
      <c r="I4" s="43"/>
    </row>
    <row r="5" spans="1:9" ht="12.75">
      <c r="A5" s="298"/>
      <c r="B5" s="299"/>
      <c r="C5" s="300"/>
      <c r="D5" s="301"/>
      <c r="E5" s="302"/>
      <c r="F5" s="303"/>
      <c r="G5" s="57"/>
      <c r="H5" s="57"/>
      <c r="I5" s="43"/>
    </row>
    <row r="6" spans="1:18" ht="12.75">
      <c r="A6" s="58"/>
      <c r="B6" s="59" t="s">
        <v>252</v>
      </c>
      <c r="C6" s="59" t="s">
        <v>155</v>
      </c>
      <c r="D6" s="60" t="s">
        <v>251</v>
      </c>
      <c r="E6" s="60" t="s">
        <v>229</v>
      </c>
      <c r="F6" s="61" t="s">
        <v>149</v>
      </c>
      <c r="G6" s="62" t="s">
        <v>152</v>
      </c>
      <c r="H6" s="63" t="s">
        <v>150</v>
      </c>
      <c r="I6" s="64" t="s">
        <v>151</v>
      </c>
      <c r="J6" s="65" t="s">
        <v>20</v>
      </c>
      <c r="K6" s="66"/>
      <c r="L6" s="234" t="s">
        <v>172</v>
      </c>
      <c r="M6" s="235" t="s">
        <v>343</v>
      </c>
      <c r="N6" s="235" t="s">
        <v>343</v>
      </c>
      <c r="O6" s="235" t="s">
        <v>343</v>
      </c>
      <c r="P6" s="235" t="s">
        <v>343</v>
      </c>
      <c r="Q6" s="67" t="s">
        <v>336</v>
      </c>
      <c r="R6" s="67" t="s">
        <v>254</v>
      </c>
    </row>
    <row r="7" spans="1:18" ht="12.75">
      <c r="A7" s="58">
        <v>1</v>
      </c>
      <c r="B7" s="59" t="s">
        <v>235</v>
      </c>
      <c r="C7" s="59" t="s">
        <v>155</v>
      </c>
      <c r="D7" s="60" t="s">
        <v>417</v>
      </c>
      <c r="E7" s="60" t="s">
        <v>229</v>
      </c>
      <c r="F7" s="61" t="s">
        <v>149</v>
      </c>
      <c r="G7" s="62" t="s">
        <v>152</v>
      </c>
      <c r="H7" s="63" t="s">
        <v>150</v>
      </c>
      <c r="I7" s="64" t="s">
        <v>151</v>
      </c>
      <c r="J7" s="65" t="s">
        <v>20</v>
      </c>
      <c r="K7" s="66"/>
      <c r="L7" s="234" t="s">
        <v>172</v>
      </c>
      <c r="M7" s="497" t="s">
        <v>345</v>
      </c>
      <c r="N7" s="497" t="s">
        <v>345</v>
      </c>
      <c r="O7" s="497" t="s">
        <v>345</v>
      </c>
      <c r="P7" s="497" t="s">
        <v>345</v>
      </c>
      <c r="Q7" s="67" t="str">
        <f>Q6</f>
        <v>kokku €</v>
      </c>
      <c r="R7" s="67" t="s">
        <v>254</v>
      </c>
    </row>
    <row r="8" spans="1:18" ht="12.75">
      <c r="A8" s="96"/>
      <c r="B8" s="75"/>
      <c r="C8" s="75"/>
      <c r="D8" s="75"/>
      <c r="E8" s="75"/>
      <c r="F8" s="76"/>
      <c r="G8" s="84"/>
      <c r="H8" s="81"/>
      <c r="I8" s="76"/>
      <c r="J8" s="320"/>
      <c r="K8" s="486"/>
      <c r="L8" s="483"/>
      <c r="M8" s="483"/>
      <c r="N8" s="483"/>
      <c r="O8" s="483"/>
      <c r="P8" s="483"/>
      <c r="Q8" s="231"/>
      <c r="R8" s="351"/>
    </row>
    <row r="9" spans="1:18" ht="12.75">
      <c r="A9" s="214"/>
      <c r="B9" s="218" t="s">
        <v>14</v>
      </c>
      <c r="C9" s="218"/>
      <c r="D9" s="215" t="s">
        <v>419</v>
      </c>
      <c r="E9" s="363"/>
      <c r="F9" s="362"/>
      <c r="G9" s="364"/>
      <c r="H9" s="362"/>
      <c r="I9" s="76">
        <f>F9*H9</f>
        <v>0</v>
      </c>
      <c r="J9" s="397"/>
      <c r="K9" s="219"/>
      <c r="L9" s="355">
        <f>I9</f>
        <v>0</v>
      </c>
      <c r="M9" s="355"/>
      <c r="N9" s="355"/>
      <c r="O9" s="355"/>
      <c r="P9" s="355"/>
      <c r="Q9" s="232">
        <f>SUM(L9:P9)</f>
        <v>0</v>
      </c>
      <c r="R9" s="206" t="str">
        <f>IF(Q9-I9=0,"ok","error")</f>
        <v>ok</v>
      </c>
    </row>
    <row r="10" spans="1:18" ht="12.75">
      <c r="A10" s="96"/>
      <c r="B10" s="74"/>
      <c r="C10" s="75"/>
      <c r="D10" s="75"/>
      <c r="E10" s="75"/>
      <c r="F10" s="76"/>
      <c r="G10" s="84"/>
      <c r="H10" s="76"/>
      <c r="I10" s="76"/>
      <c r="J10" s="320"/>
      <c r="K10" s="487"/>
      <c r="L10" s="232"/>
      <c r="M10" s="232"/>
      <c r="N10" s="232"/>
      <c r="O10" s="232"/>
      <c r="P10" s="232"/>
      <c r="Q10" s="232"/>
      <c r="R10" s="351"/>
    </row>
    <row r="11" spans="1:18" ht="12.75">
      <c r="A11" s="68"/>
      <c r="B11" s="78" t="s">
        <v>236</v>
      </c>
      <c r="C11" s="78"/>
      <c r="D11" s="79" t="s">
        <v>418</v>
      </c>
      <c r="E11" s="79"/>
      <c r="F11" s="70"/>
      <c r="G11" s="71"/>
      <c r="H11" s="380"/>
      <c r="I11" s="80">
        <f>SUM(I9:I9)</f>
        <v>0</v>
      </c>
      <c r="J11" s="72"/>
      <c r="K11" s="109"/>
      <c r="L11" s="80">
        <f>SUM(L9:L9)</f>
        <v>0</v>
      </c>
      <c r="M11" s="80">
        <f>SUM(M9:M9)</f>
        <v>0</v>
      </c>
      <c r="N11" s="80">
        <f>SUM(N9:N9)</f>
        <v>0</v>
      </c>
      <c r="O11" s="80">
        <f>SUM(O9:O9)</f>
        <v>0</v>
      </c>
      <c r="P11" s="80">
        <f>SUM(P9:P9)</f>
        <v>0</v>
      </c>
      <c r="Q11" s="31">
        <f>SUM(L11:P11)</f>
        <v>0</v>
      </c>
      <c r="R11" s="207" t="str">
        <f>IF(Q11-I11=0,"ok","error")</f>
        <v>ok</v>
      </c>
    </row>
    <row r="12" spans="1:18" ht="12.75">
      <c r="A12" s="68"/>
      <c r="B12" s="69"/>
      <c r="C12" s="69"/>
      <c r="D12" s="83"/>
      <c r="E12" s="69"/>
      <c r="F12" s="70"/>
      <c r="G12" s="71"/>
      <c r="H12" s="70"/>
      <c r="I12" s="70"/>
      <c r="J12" s="72"/>
      <c r="K12" s="109"/>
      <c r="L12" s="118"/>
      <c r="M12" s="118"/>
      <c r="N12" s="118"/>
      <c r="O12" s="118"/>
      <c r="P12" s="118"/>
      <c r="Q12" s="118"/>
      <c r="R12" s="206"/>
    </row>
    <row r="13" spans="1:18" ht="12.75">
      <c r="A13" s="58">
        <v>2</v>
      </c>
      <c r="B13" s="59" t="s">
        <v>15</v>
      </c>
      <c r="C13" s="59"/>
      <c r="D13" s="60" t="s">
        <v>347</v>
      </c>
      <c r="E13" s="110"/>
      <c r="F13" s="61" t="s">
        <v>149</v>
      </c>
      <c r="G13" s="62" t="s">
        <v>148</v>
      </c>
      <c r="H13" s="64" t="s">
        <v>150</v>
      </c>
      <c r="I13" s="64" t="s">
        <v>151</v>
      </c>
      <c r="J13" s="65" t="s">
        <v>20</v>
      </c>
      <c r="K13" s="109"/>
      <c r="L13" s="64" t="str">
        <f aca="true" t="shared" si="0" ref="L13:R13">L7</f>
        <v>Arendus</v>
      </c>
      <c r="M13" s="498" t="str">
        <f t="shared" si="0"/>
        <v>daatum</v>
      </c>
      <c r="N13" s="498" t="str">
        <f t="shared" si="0"/>
        <v>daatum</v>
      </c>
      <c r="O13" s="498" t="str">
        <f t="shared" si="0"/>
        <v>daatum</v>
      </c>
      <c r="P13" s="498" t="str">
        <f t="shared" si="0"/>
        <v>daatum</v>
      </c>
      <c r="Q13" s="64" t="str">
        <f t="shared" si="0"/>
        <v>kokku €</v>
      </c>
      <c r="R13" s="64" t="str">
        <f t="shared" si="0"/>
        <v>kontroll</v>
      </c>
    </row>
    <row r="14" spans="1:18" ht="12.75">
      <c r="A14" s="96"/>
      <c r="B14" s="75"/>
      <c r="C14" s="75"/>
      <c r="D14" s="75"/>
      <c r="E14" s="75"/>
      <c r="F14" s="76"/>
      <c r="G14" s="84"/>
      <c r="H14" s="76"/>
      <c r="I14" s="76"/>
      <c r="J14" s="320"/>
      <c r="K14" s="487"/>
      <c r="L14" s="355"/>
      <c r="M14" s="232"/>
      <c r="N14" s="232"/>
      <c r="O14" s="232"/>
      <c r="P14" s="232"/>
      <c r="Q14" s="232"/>
      <c r="R14" s="351"/>
    </row>
    <row r="15" spans="1:19" ht="12.75">
      <c r="A15" s="214"/>
      <c r="B15" s="220" t="s">
        <v>107</v>
      </c>
      <c r="C15" s="220"/>
      <c r="D15" s="215" t="s">
        <v>109</v>
      </c>
      <c r="E15" s="363"/>
      <c r="F15" s="362"/>
      <c r="G15" s="364"/>
      <c r="H15" s="362"/>
      <c r="I15" s="76">
        <f aca="true" t="shared" si="1" ref="I15:I20">F15*H15</f>
        <v>0</v>
      </c>
      <c r="J15" s="367" t="s">
        <v>16</v>
      </c>
      <c r="K15" s="219"/>
      <c r="L15" s="355"/>
      <c r="M15" s="362"/>
      <c r="N15" s="305"/>
      <c r="O15" s="305"/>
      <c r="P15" s="305"/>
      <c r="Q15" s="232">
        <f aca="true" t="shared" si="2" ref="Q15:Q20">SUM(L15:P15)</f>
        <v>0</v>
      </c>
      <c r="R15" s="208" t="str">
        <f aca="true" t="shared" si="3" ref="R15:R20">IF(Q15-I15=0,"ok","error")</f>
        <v>ok</v>
      </c>
      <c r="S15" s="44"/>
    </row>
    <row r="16" spans="1:18" ht="12.75">
      <c r="A16" s="214"/>
      <c r="B16" s="220" t="s">
        <v>108</v>
      </c>
      <c r="C16" s="220"/>
      <c r="D16" s="215" t="s">
        <v>110</v>
      </c>
      <c r="E16" s="363"/>
      <c r="F16" s="362"/>
      <c r="G16" s="364"/>
      <c r="H16" s="362"/>
      <c r="I16" s="76">
        <f t="shared" si="1"/>
        <v>0</v>
      </c>
      <c r="J16" s="367" t="s">
        <v>16</v>
      </c>
      <c r="K16" s="219"/>
      <c r="L16" s="355"/>
      <c r="M16" s="362"/>
      <c r="N16" s="305"/>
      <c r="O16" s="305"/>
      <c r="P16" s="305"/>
      <c r="Q16" s="232">
        <f t="shared" si="2"/>
        <v>0</v>
      </c>
      <c r="R16" s="208" t="str">
        <f t="shared" si="3"/>
        <v>ok</v>
      </c>
    </row>
    <row r="17" spans="1:18" ht="12.75">
      <c r="A17" s="214"/>
      <c r="B17" s="218" t="s">
        <v>195</v>
      </c>
      <c r="C17" s="218"/>
      <c r="D17" s="215" t="s">
        <v>196</v>
      </c>
      <c r="E17" s="363"/>
      <c r="F17" s="362"/>
      <c r="G17" s="364"/>
      <c r="H17" s="362"/>
      <c r="I17" s="76">
        <f t="shared" si="1"/>
        <v>0</v>
      </c>
      <c r="J17" s="367" t="s">
        <v>16</v>
      </c>
      <c r="K17" s="219"/>
      <c r="L17" s="355"/>
      <c r="M17" s="362"/>
      <c r="N17" s="305"/>
      <c r="O17" s="305"/>
      <c r="P17" s="305"/>
      <c r="Q17" s="232">
        <f t="shared" si="2"/>
        <v>0</v>
      </c>
      <c r="R17" s="208" t="str">
        <f t="shared" si="3"/>
        <v>ok</v>
      </c>
    </row>
    <row r="18" spans="1:18" ht="12.75">
      <c r="A18" s="214"/>
      <c r="B18" s="218" t="s">
        <v>12</v>
      </c>
      <c r="C18" s="218"/>
      <c r="D18" s="215" t="s">
        <v>420</v>
      </c>
      <c r="E18" s="363"/>
      <c r="F18" s="362"/>
      <c r="G18" s="364"/>
      <c r="H18" s="362"/>
      <c r="I18" s="76">
        <f t="shared" si="1"/>
        <v>0</v>
      </c>
      <c r="J18" s="367" t="s">
        <v>16</v>
      </c>
      <c r="K18" s="219"/>
      <c r="L18" s="355"/>
      <c r="M18" s="305"/>
      <c r="N18" s="305"/>
      <c r="O18" s="305"/>
      <c r="P18" s="305"/>
      <c r="Q18" s="232">
        <f t="shared" si="2"/>
        <v>0</v>
      </c>
      <c r="R18" s="208" t="str">
        <f t="shared" si="3"/>
        <v>ok</v>
      </c>
    </row>
    <row r="19" spans="1:18" ht="12.75">
      <c r="A19" s="214"/>
      <c r="B19" s="218"/>
      <c r="C19" s="218"/>
      <c r="D19" s="215" t="s">
        <v>421</v>
      </c>
      <c r="E19" s="363"/>
      <c r="F19" s="362"/>
      <c r="G19" s="364"/>
      <c r="H19" s="362"/>
      <c r="I19" s="76">
        <f t="shared" si="1"/>
        <v>0</v>
      </c>
      <c r="J19" s="335"/>
      <c r="K19" s="219"/>
      <c r="L19" s="355"/>
      <c r="M19" s="305"/>
      <c r="N19" s="305"/>
      <c r="O19" s="305"/>
      <c r="P19" s="305"/>
      <c r="Q19" s="232">
        <f t="shared" si="2"/>
        <v>0</v>
      </c>
      <c r="R19" s="208" t="str">
        <f t="shared" si="3"/>
        <v>ok</v>
      </c>
    </row>
    <row r="20" spans="1:18" ht="12.75">
      <c r="A20" s="214"/>
      <c r="B20" s="218" t="s">
        <v>17</v>
      </c>
      <c r="C20" s="218"/>
      <c r="D20" s="215" t="s">
        <v>111</v>
      </c>
      <c r="E20" s="363"/>
      <c r="F20" s="362"/>
      <c r="G20" s="364"/>
      <c r="H20" s="362"/>
      <c r="I20" s="76">
        <f t="shared" si="1"/>
        <v>0</v>
      </c>
      <c r="J20" s="367"/>
      <c r="K20" s="219"/>
      <c r="L20" s="355"/>
      <c r="M20" s="305"/>
      <c r="N20" s="305"/>
      <c r="O20" s="305"/>
      <c r="P20" s="305"/>
      <c r="Q20" s="232">
        <f t="shared" si="2"/>
        <v>0</v>
      </c>
      <c r="R20" s="208" t="str">
        <f t="shared" si="3"/>
        <v>ok</v>
      </c>
    </row>
    <row r="21" spans="1:18" ht="12.75">
      <c r="A21" s="96"/>
      <c r="B21" s="75"/>
      <c r="C21" s="75"/>
      <c r="D21" s="75"/>
      <c r="E21" s="75"/>
      <c r="F21" s="76"/>
      <c r="G21" s="84"/>
      <c r="H21" s="76"/>
      <c r="I21" s="76"/>
      <c r="J21" s="320"/>
      <c r="K21" s="487"/>
      <c r="L21" s="355"/>
      <c r="M21" s="232"/>
      <c r="N21" s="232"/>
      <c r="O21" s="232"/>
      <c r="P21" s="232"/>
      <c r="Q21" s="232"/>
      <c r="R21" s="351"/>
    </row>
    <row r="22" spans="1:18" ht="12.75">
      <c r="A22" s="68"/>
      <c r="B22" s="78" t="s">
        <v>18</v>
      </c>
      <c r="C22" s="78"/>
      <c r="D22" s="79" t="s">
        <v>112</v>
      </c>
      <c r="E22" s="79"/>
      <c r="F22" s="70"/>
      <c r="G22" s="71"/>
      <c r="H22" s="76"/>
      <c r="I22" s="82">
        <f>SUM(I15:I21)</f>
        <v>0</v>
      </c>
      <c r="J22" s="72"/>
      <c r="K22" s="109"/>
      <c r="L22" s="82">
        <f>SUM(L15:L21)</f>
        <v>0</v>
      </c>
      <c r="M22" s="82">
        <f>SUM(M15:M21)</f>
        <v>0</v>
      </c>
      <c r="N22" s="82">
        <f>SUM(N15:N21)</f>
        <v>0</v>
      </c>
      <c r="O22" s="82">
        <f>SUM(O15:O21)</f>
        <v>0</v>
      </c>
      <c r="P22" s="82">
        <f>SUM(P15:P21)</f>
        <v>0</v>
      </c>
      <c r="Q22" s="31">
        <f>SUM(L22:P22)</f>
        <v>0</v>
      </c>
      <c r="R22" s="207" t="str">
        <f>IF(Q22-I22=0,"ok","error")</f>
        <v>ok</v>
      </c>
    </row>
    <row r="23" spans="1:18" ht="12.75">
      <c r="A23" s="68"/>
      <c r="B23" s="83" t="s">
        <v>253</v>
      </c>
      <c r="C23" s="83"/>
      <c r="D23" s="83" t="s">
        <v>113</v>
      </c>
      <c r="E23" s="77"/>
      <c r="F23" s="70"/>
      <c r="G23" s="71"/>
      <c r="H23" s="76"/>
      <c r="I23" s="70"/>
      <c r="J23" s="72"/>
      <c r="K23" s="109"/>
      <c r="L23" s="118"/>
      <c r="M23" s="118"/>
      <c r="N23" s="118"/>
      <c r="O23" s="118"/>
      <c r="P23" s="118"/>
      <c r="Q23" s="118"/>
      <c r="R23" s="206"/>
    </row>
    <row r="24" spans="1:18" ht="12.75">
      <c r="A24" s="58">
        <v>3</v>
      </c>
      <c r="B24" s="59" t="s">
        <v>15</v>
      </c>
      <c r="C24" s="59"/>
      <c r="D24" s="60" t="s">
        <v>284</v>
      </c>
      <c r="E24" s="110"/>
      <c r="F24" s="61" t="s">
        <v>149</v>
      </c>
      <c r="G24" s="62" t="s">
        <v>148</v>
      </c>
      <c r="H24" s="64" t="s">
        <v>150</v>
      </c>
      <c r="I24" s="64" t="s">
        <v>151</v>
      </c>
      <c r="J24" s="65" t="s">
        <v>20</v>
      </c>
      <c r="K24" s="109"/>
      <c r="L24" s="64" t="str">
        <f aca="true" t="shared" si="4" ref="L24:R24">L7</f>
        <v>Arendus</v>
      </c>
      <c r="M24" s="498" t="str">
        <f t="shared" si="4"/>
        <v>daatum</v>
      </c>
      <c r="N24" s="498" t="str">
        <f t="shared" si="4"/>
        <v>daatum</v>
      </c>
      <c r="O24" s="498" t="str">
        <f t="shared" si="4"/>
        <v>daatum</v>
      </c>
      <c r="P24" s="498" t="str">
        <f t="shared" si="4"/>
        <v>daatum</v>
      </c>
      <c r="Q24" s="64" t="str">
        <f t="shared" si="4"/>
        <v>kokku €</v>
      </c>
      <c r="R24" s="64" t="str">
        <f t="shared" si="4"/>
        <v>kontroll</v>
      </c>
    </row>
    <row r="25" spans="1:18" ht="12.75">
      <c r="A25" s="68"/>
      <c r="B25" s="83"/>
      <c r="C25" s="83"/>
      <c r="D25" s="83"/>
      <c r="E25" s="77"/>
      <c r="F25" s="70"/>
      <c r="G25" s="71"/>
      <c r="H25" s="76"/>
      <c r="I25" s="70"/>
      <c r="J25" s="72"/>
      <c r="K25" s="109"/>
      <c r="L25" s="355"/>
      <c r="M25" s="118"/>
      <c r="N25" s="118"/>
      <c r="O25" s="118"/>
      <c r="P25" s="118"/>
      <c r="Q25" s="118"/>
      <c r="R25" s="206"/>
    </row>
    <row r="26" spans="1:18" ht="12.75">
      <c r="A26" s="68"/>
      <c r="B26" s="83"/>
      <c r="C26" s="83"/>
      <c r="D26" s="215" t="s">
        <v>285</v>
      </c>
      <c r="E26" s="363"/>
      <c r="F26" s="362"/>
      <c r="G26" s="364"/>
      <c r="H26" s="362"/>
      <c r="I26" s="76">
        <f aca="true" t="shared" si="5" ref="I26:I33">F26*H26</f>
        <v>0</v>
      </c>
      <c r="J26" s="367" t="s">
        <v>16</v>
      </c>
      <c r="K26" s="109"/>
      <c r="L26" s="355"/>
      <c r="M26" s="305"/>
      <c r="N26" s="362"/>
      <c r="O26" s="305"/>
      <c r="P26" s="305"/>
      <c r="Q26" s="232">
        <f aca="true" t="shared" si="6" ref="Q26:Q33">SUM(L26:P26)</f>
        <v>0</v>
      </c>
      <c r="R26" s="208" t="str">
        <f aca="true" t="shared" si="7" ref="R26:R33">IF(Q26-I26=0,"ok","error")</f>
        <v>ok</v>
      </c>
    </row>
    <row r="27" spans="1:18" ht="12.75">
      <c r="A27" s="68"/>
      <c r="B27" s="83"/>
      <c r="C27" s="83"/>
      <c r="D27" s="215" t="s">
        <v>286</v>
      </c>
      <c r="E27" s="363"/>
      <c r="F27" s="362"/>
      <c r="G27" s="364"/>
      <c r="H27" s="362"/>
      <c r="I27" s="76">
        <f t="shared" si="5"/>
        <v>0</v>
      </c>
      <c r="J27" s="367" t="s">
        <v>16</v>
      </c>
      <c r="K27" s="109"/>
      <c r="L27" s="355"/>
      <c r="M27" s="305"/>
      <c r="N27" s="362"/>
      <c r="O27" s="305"/>
      <c r="P27" s="305"/>
      <c r="Q27" s="232">
        <f t="shared" si="6"/>
        <v>0</v>
      </c>
      <c r="R27" s="208" t="str">
        <f t="shared" si="7"/>
        <v>ok</v>
      </c>
    </row>
    <row r="28" spans="1:18" ht="12.75">
      <c r="A28" s="68"/>
      <c r="B28" s="83"/>
      <c r="C28" s="83"/>
      <c r="D28" s="215" t="s">
        <v>289</v>
      </c>
      <c r="E28" s="363"/>
      <c r="F28" s="362"/>
      <c r="G28" s="364"/>
      <c r="H28" s="362"/>
      <c r="I28" s="76">
        <f t="shared" si="5"/>
        <v>0</v>
      </c>
      <c r="J28" s="367" t="s">
        <v>16</v>
      </c>
      <c r="K28" s="109"/>
      <c r="L28" s="355"/>
      <c r="M28" s="305"/>
      <c r="N28" s="362"/>
      <c r="O28" s="305"/>
      <c r="P28" s="305"/>
      <c r="Q28" s="232">
        <f t="shared" si="6"/>
        <v>0</v>
      </c>
      <c r="R28" s="208" t="str">
        <f t="shared" si="7"/>
        <v>ok</v>
      </c>
    </row>
    <row r="29" spans="1:18" ht="12.75">
      <c r="A29" s="68"/>
      <c r="B29" s="83"/>
      <c r="C29" s="83"/>
      <c r="D29" s="215" t="s">
        <v>287</v>
      </c>
      <c r="E29" s="363"/>
      <c r="F29" s="362"/>
      <c r="G29" s="364"/>
      <c r="H29" s="362"/>
      <c r="I29" s="76">
        <f t="shared" si="5"/>
        <v>0</v>
      </c>
      <c r="J29" s="367" t="s">
        <v>16</v>
      </c>
      <c r="K29" s="109"/>
      <c r="L29" s="355"/>
      <c r="M29" s="305"/>
      <c r="N29" s="305"/>
      <c r="O29" s="305"/>
      <c r="P29" s="305"/>
      <c r="Q29" s="232">
        <f t="shared" si="6"/>
        <v>0</v>
      </c>
      <c r="R29" s="208" t="str">
        <f t="shared" si="7"/>
        <v>ok</v>
      </c>
    </row>
    <row r="30" spans="1:18" ht="12.75">
      <c r="A30" s="68"/>
      <c r="B30" s="83"/>
      <c r="C30" s="83"/>
      <c r="D30" s="215" t="s">
        <v>344</v>
      </c>
      <c r="E30" s="363"/>
      <c r="F30" s="362"/>
      <c r="G30" s="364"/>
      <c r="H30" s="362"/>
      <c r="I30" s="76">
        <f t="shared" si="5"/>
        <v>0</v>
      </c>
      <c r="J30" s="367"/>
      <c r="K30" s="109"/>
      <c r="L30" s="355"/>
      <c r="M30" s="305"/>
      <c r="N30" s="305"/>
      <c r="O30" s="305"/>
      <c r="P30" s="305"/>
      <c r="Q30" s="232">
        <f t="shared" si="6"/>
        <v>0</v>
      </c>
      <c r="R30" s="208" t="str">
        <f t="shared" si="7"/>
        <v>ok</v>
      </c>
    </row>
    <row r="31" spans="1:18" ht="12.75">
      <c r="A31" s="68"/>
      <c r="B31" s="83"/>
      <c r="C31" s="83"/>
      <c r="D31" s="215" t="s">
        <v>288</v>
      </c>
      <c r="E31" s="363"/>
      <c r="F31" s="362"/>
      <c r="G31" s="364"/>
      <c r="H31" s="362"/>
      <c r="I31" s="76">
        <f t="shared" si="5"/>
        <v>0</v>
      </c>
      <c r="J31" s="397"/>
      <c r="K31" s="109"/>
      <c r="L31" s="355"/>
      <c r="M31" s="305"/>
      <c r="N31" s="305"/>
      <c r="O31" s="305"/>
      <c r="P31" s="305"/>
      <c r="Q31" s="232">
        <f t="shared" si="6"/>
        <v>0</v>
      </c>
      <c r="R31" s="208" t="str">
        <f t="shared" si="7"/>
        <v>ok</v>
      </c>
    </row>
    <row r="32" spans="1:18" ht="12.75">
      <c r="A32" s="68"/>
      <c r="B32" s="83"/>
      <c r="C32" s="83"/>
      <c r="D32" s="215" t="s">
        <v>348</v>
      </c>
      <c r="E32" s="363"/>
      <c r="F32" s="362"/>
      <c r="G32" s="364"/>
      <c r="H32" s="362"/>
      <c r="I32" s="76">
        <f>F32*H32</f>
        <v>0</v>
      </c>
      <c r="J32" s="397"/>
      <c r="K32" s="109"/>
      <c r="L32" s="355"/>
      <c r="M32" s="305"/>
      <c r="N32" s="305"/>
      <c r="O32" s="305"/>
      <c r="P32" s="305"/>
      <c r="Q32" s="232">
        <f>SUM(L32:P32)</f>
        <v>0</v>
      </c>
      <c r="R32" s="208" t="str">
        <f>IF(Q32-I32=0,"ok","error")</f>
        <v>ok</v>
      </c>
    </row>
    <row r="33" spans="1:18" ht="12.75">
      <c r="A33" s="68"/>
      <c r="B33" s="83"/>
      <c r="C33" s="83"/>
      <c r="D33" s="215" t="s">
        <v>123</v>
      </c>
      <c r="E33" s="363"/>
      <c r="F33" s="362"/>
      <c r="G33" s="364"/>
      <c r="H33" s="362"/>
      <c r="I33" s="76">
        <f t="shared" si="5"/>
        <v>0</v>
      </c>
      <c r="J33" s="397"/>
      <c r="K33" s="109"/>
      <c r="L33" s="355"/>
      <c r="M33" s="305"/>
      <c r="N33" s="305"/>
      <c r="O33" s="305"/>
      <c r="P33" s="305"/>
      <c r="Q33" s="232">
        <f t="shared" si="6"/>
        <v>0</v>
      </c>
      <c r="R33" s="208" t="str">
        <f t="shared" si="7"/>
        <v>ok</v>
      </c>
    </row>
    <row r="34" spans="1:18" ht="12.75">
      <c r="A34" s="68"/>
      <c r="B34" s="83"/>
      <c r="C34" s="83"/>
      <c r="D34" s="83"/>
      <c r="E34" s="77"/>
      <c r="F34" s="70"/>
      <c r="G34" s="71"/>
      <c r="H34" s="76"/>
      <c r="I34" s="70"/>
      <c r="J34" s="72"/>
      <c r="K34" s="109"/>
      <c r="L34" s="355"/>
      <c r="M34" s="118"/>
      <c r="N34" s="118"/>
      <c r="O34" s="118"/>
      <c r="P34" s="118"/>
      <c r="Q34" s="118"/>
      <c r="R34" s="206"/>
    </row>
    <row r="35" spans="1:18" ht="12.75">
      <c r="A35" s="68"/>
      <c r="B35" s="83"/>
      <c r="C35" s="83"/>
      <c r="D35" s="79" t="s">
        <v>290</v>
      </c>
      <c r="E35" s="77"/>
      <c r="F35" s="70"/>
      <c r="G35" s="71"/>
      <c r="H35" s="76"/>
      <c r="I35" s="82">
        <f>SUM(I26:I34)</f>
        <v>0</v>
      </c>
      <c r="J35" s="72"/>
      <c r="K35" s="109"/>
      <c r="L35" s="82">
        <f>SUM(L26:L34)</f>
        <v>0</v>
      </c>
      <c r="M35" s="82">
        <f>SUM(M26:M34)</f>
        <v>0</v>
      </c>
      <c r="N35" s="82">
        <f>SUM(N26:N34)</f>
        <v>0</v>
      </c>
      <c r="O35" s="82">
        <f>SUM(O26:O34)</f>
        <v>0</v>
      </c>
      <c r="P35" s="82">
        <f>SUM(P26:P34)</f>
        <v>0</v>
      </c>
      <c r="Q35" s="31">
        <f>SUM(L35:P35)</f>
        <v>0</v>
      </c>
      <c r="R35" s="207" t="str">
        <f>IF(Q35-I35=0,"ok","error")</f>
        <v>ok</v>
      </c>
    </row>
    <row r="36" spans="1:18" ht="12.75">
      <c r="A36" s="68"/>
      <c r="B36" s="77"/>
      <c r="C36" s="77"/>
      <c r="D36" s="83" t="s">
        <v>113</v>
      </c>
      <c r="E36" s="69"/>
      <c r="F36" s="70"/>
      <c r="G36" s="71"/>
      <c r="H36" s="70"/>
      <c r="I36" s="70"/>
      <c r="J36" s="72"/>
      <c r="K36" s="109"/>
      <c r="L36" s="118"/>
      <c r="M36" s="118"/>
      <c r="N36" s="118"/>
      <c r="O36" s="118"/>
      <c r="P36" s="118"/>
      <c r="Q36" s="118"/>
      <c r="R36" s="206"/>
    </row>
    <row r="37" spans="1:18" ht="12.75">
      <c r="A37" s="58">
        <v>4</v>
      </c>
      <c r="B37" s="59" t="s">
        <v>19</v>
      </c>
      <c r="C37" s="59"/>
      <c r="D37" s="60" t="s">
        <v>183</v>
      </c>
      <c r="E37" s="111"/>
      <c r="F37" s="61" t="s">
        <v>149</v>
      </c>
      <c r="G37" s="62" t="s">
        <v>148</v>
      </c>
      <c r="H37" s="64" t="s">
        <v>150</v>
      </c>
      <c r="I37" s="64" t="s">
        <v>151</v>
      </c>
      <c r="J37" s="65" t="s">
        <v>20</v>
      </c>
      <c r="K37" s="109"/>
      <c r="L37" s="64" t="str">
        <f aca="true" t="shared" si="8" ref="L37:R37">L7</f>
        <v>Arendus</v>
      </c>
      <c r="M37" s="498" t="str">
        <f t="shared" si="8"/>
        <v>daatum</v>
      </c>
      <c r="N37" s="498" t="str">
        <f t="shared" si="8"/>
        <v>daatum</v>
      </c>
      <c r="O37" s="498" t="str">
        <f t="shared" si="8"/>
        <v>daatum</v>
      </c>
      <c r="P37" s="498" t="str">
        <f t="shared" si="8"/>
        <v>daatum</v>
      </c>
      <c r="Q37" s="64" t="str">
        <f t="shared" si="8"/>
        <v>kokku €</v>
      </c>
      <c r="R37" s="64" t="str">
        <f t="shared" si="8"/>
        <v>kontroll</v>
      </c>
    </row>
    <row r="38" spans="1:18" ht="12.75">
      <c r="A38" s="68"/>
      <c r="B38" s="69"/>
      <c r="C38" s="69"/>
      <c r="D38" s="69"/>
      <c r="E38" s="69"/>
      <c r="F38" s="70"/>
      <c r="G38" s="71"/>
      <c r="H38" s="70"/>
      <c r="I38" s="70"/>
      <c r="J38" s="72"/>
      <c r="K38" s="109"/>
      <c r="L38" s="355"/>
      <c r="M38" s="118"/>
      <c r="N38" s="118"/>
      <c r="O38" s="118"/>
      <c r="P38" s="118"/>
      <c r="Q38" s="232"/>
      <c r="R38" s="206"/>
    </row>
    <row r="39" spans="1:18" ht="12.75">
      <c r="A39" s="214"/>
      <c r="B39" s="218" t="s">
        <v>197</v>
      </c>
      <c r="C39" s="218"/>
      <c r="D39" s="215" t="s">
        <v>198</v>
      </c>
      <c r="E39" s="363"/>
      <c r="F39" s="362"/>
      <c r="G39" s="364"/>
      <c r="H39" s="362"/>
      <c r="I39" s="76">
        <f>F39*H39</f>
        <v>0</v>
      </c>
      <c r="J39" s="367" t="s">
        <v>16</v>
      </c>
      <c r="K39" s="219"/>
      <c r="L39" s="355"/>
      <c r="M39" s="305"/>
      <c r="N39" s="305"/>
      <c r="O39" s="362"/>
      <c r="P39" s="305"/>
      <c r="Q39" s="232">
        <f aca="true" t="shared" si="9" ref="Q39:Q77">SUM(L39:P39)</f>
        <v>0</v>
      </c>
      <c r="R39" s="208" t="str">
        <f aca="true" t="shared" si="10" ref="R39:R77">IF(Q39-I39=0,"ok","error")</f>
        <v>ok</v>
      </c>
    </row>
    <row r="40" spans="1:18" ht="12.75">
      <c r="A40" s="214"/>
      <c r="B40" s="218" t="s">
        <v>21</v>
      </c>
      <c r="C40" s="218"/>
      <c r="D40" s="215" t="s">
        <v>237</v>
      </c>
      <c r="E40" s="363"/>
      <c r="F40" s="362"/>
      <c r="G40" s="364"/>
      <c r="H40" s="362"/>
      <c r="I40" s="76">
        <f>F40*H40</f>
        <v>0</v>
      </c>
      <c r="J40" s="367" t="s">
        <v>16</v>
      </c>
      <c r="K40" s="219"/>
      <c r="L40" s="355"/>
      <c r="M40" s="305"/>
      <c r="N40" s="305"/>
      <c r="O40" s="362"/>
      <c r="P40" s="305"/>
      <c r="Q40" s="232">
        <f t="shared" si="9"/>
        <v>0</v>
      </c>
      <c r="R40" s="208" t="str">
        <f t="shared" si="10"/>
        <v>ok</v>
      </c>
    </row>
    <row r="41" spans="1:18" ht="12.75">
      <c r="A41" s="214"/>
      <c r="B41" s="218"/>
      <c r="C41" s="218"/>
      <c r="D41" s="215" t="s">
        <v>291</v>
      </c>
      <c r="E41" s="363"/>
      <c r="F41" s="362"/>
      <c r="G41" s="364"/>
      <c r="H41" s="362"/>
      <c r="I41" s="76">
        <f aca="true" t="shared" si="11" ref="I41:I77">F41*H41</f>
        <v>0</v>
      </c>
      <c r="J41" s="367" t="s">
        <v>16</v>
      </c>
      <c r="K41" s="219"/>
      <c r="L41" s="355"/>
      <c r="M41" s="305"/>
      <c r="N41" s="305"/>
      <c r="O41" s="362"/>
      <c r="P41" s="305"/>
      <c r="Q41" s="232">
        <f t="shared" si="9"/>
        <v>0</v>
      </c>
      <c r="R41" s="208" t="str">
        <f t="shared" si="10"/>
        <v>ok</v>
      </c>
    </row>
    <row r="42" spans="1:18" ht="12.75">
      <c r="A42" s="214"/>
      <c r="B42" s="218" t="s">
        <v>238</v>
      </c>
      <c r="C42" s="218"/>
      <c r="D42" s="215" t="s">
        <v>114</v>
      </c>
      <c r="E42" s="363"/>
      <c r="F42" s="362"/>
      <c r="G42" s="364"/>
      <c r="H42" s="362"/>
      <c r="I42" s="76">
        <f t="shared" si="11"/>
        <v>0</v>
      </c>
      <c r="J42" s="367" t="s">
        <v>16</v>
      </c>
      <c r="K42" s="219"/>
      <c r="L42" s="355"/>
      <c r="M42" s="305"/>
      <c r="N42" s="305"/>
      <c r="O42" s="305"/>
      <c r="P42" s="305"/>
      <c r="Q42" s="232">
        <f t="shared" si="9"/>
        <v>0</v>
      </c>
      <c r="R42" s="208" t="str">
        <f t="shared" si="10"/>
        <v>ok</v>
      </c>
    </row>
    <row r="43" spans="1:18" ht="12.75">
      <c r="A43" s="214"/>
      <c r="B43" s="218" t="s">
        <v>239</v>
      </c>
      <c r="C43" s="218"/>
      <c r="D43" s="215" t="s">
        <v>422</v>
      </c>
      <c r="E43" s="363"/>
      <c r="F43" s="362"/>
      <c r="G43" s="364"/>
      <c r="H43" s="362"/>
      <c r="I43" s="76">
        <f t="shared" si="11"/>
        <v>0</v>
      </c>
      <c r="J43" s="367" t="s">
        <v>16</v>
      </c>
      <c r="K43" s="219"/>
      <c r="L43" s="355"/>
      <c r="M43" s="305"/>
      <c r="N43" s="305"/>
      <c r="O43" s="305"/>
      <c r="P43" s="305"/>
      <c r="Q43" s="232">
        <f t="shared" si="9"/>
        <v>0</v>
      </c>
      <c r="R43" s="208" t="str">
        <f t="shared" si="10"/>
        <v>ok</v>
      </c>
    </row>
    <row r="44" spans="1:18" ht="12.75">
      <c r="A44" s="214"/>
      <c r="B44" s="218"/>
      <c r="C44" s="218"/>
      <c r="D44" s="215" t="s">
        <v>423</v>
      </c>
      <c r="E44" s="363"/>
      <c r="F44" s="362"/>
      <c r="G44" s="364"/>
      <c r="H44" s="362"/>
      <c r="I44" s="76">
        <f t="shared" si="11"/>
        <v>0</v>
      </c>
      <c r="J44" s="367" t="s">
        <v>16</v>
      </c>
      <c r="K44" s="219"/>
      <c r="L44" s="355"/>
      <c r="M44" s="305"/>
      <c r="N44" s="305"/>
      <c r="O44" s="305"/>
      <c r="P44" s="305"/>
      <c r="Q44" s="232">
        <f t="shared" si="9"/>
        <v>0</v>
      </c>
      <c r="R44" s="208" t="str">
        <f t="shared" si="10"/>
        <v>ok</v>
      </c>
    </row>
    <row r="45" spans="1:18" ht="12.75">
      <c r="A45" s="214"/>
      <c r="B45" s="218"/>
      <c r="C45" s="218"/>
      <c r="D45" s="215" t="s">
        <v>326</v>
      </c>
      <c r="E45" s="363"/>
      <c r="F45" s="362"/>
      <c r="G45" s="364"/>
      <c r="H45" s="362"/>
      <c r="I45" s="76">
        <f t="shared" si="11"/>
        <v>0</v>
      </c>
      <c r="J45" s="367" t="s">
        <v>16</v>
      </c>
      <c r="K45" s="219"/>
      <c r="L45" s="355"/>
      <c r="M45" s="305"/>
      <c r="N45" s="305"/>
      <c r="O45" s="305"/>
      <c r="P45" s="305"/>
      <c r="Q45" s="232">
        <f t="shared" si="9"/>
        <v>0</v>
      </c>
      <c r="R45" s="208" t="str">
        <f t="shared" si="10"/>
        <v>ok</v>
      </c>
    </row>
    <row r="46" spans="1:18" ht="12.75">
      <c r="A46" s="214"/>
      <c r="B46" s="218"/>
      <c r="C46" s="218"/>
      <c r="D46" s="215" t="s">
        <v>308</v>
      </c>
      <c r="E46" s="363"/>
      <c r="F46" s="362"/>
      <c r="G46" s="364"/>
      <c r="H46" s="362"/>
      <c r="I46" s="76">
        <f t="shared" si="11"/>
        <v>0</v>
      </c>
      <c r="J46" s="367" t="s">
        <v>16</v>
      </c>
      <c r="K46" s="219"/>
      <c r="L46" s="355"/>
      <c r="M46" s="305"/>
      <c r="N46" s="305"/>
      <c r="O46" s="305"/>
      <c r="P46" s="305"/>
      <c r="Q46" s="232">
        <f t="shared" si="9"/>
        <v>0</v>
      </c>
      <c r="R46" s="208" t="str">
        <f t="shared" si="10"/>
        <v>ok</v>
      </c>
    </row>
    <row r="47" spans="1:18" ht="12.75">
      <c r="A47" s="214"/>
      <c r="B47" s="218"/>
      <c r="C47" s="218"/>
      <c r="D47" s="215" t="s">
        <v>309</v>
      </c>
      <c r="E47" s="363"/>
      <c r="F47" s="362"/>
      <c r="G47" s="364"/>
      <c r="H47" s="362"/>
      <c r="I47" s="76">
        <f t="shared" si="11"/>
        <v>0</v>
      </c>
      <c r="J47" s="367" t="s">
        <v>16</v>
      </c>
      <c r="K47" s="219"/>
      <c r="L47" s="355"/>
      <c r="M47" s="305"/>
      <c r="N47" s="305"/>
      <c r="O47" s="305"/>
      <c r="P47" s="305"/>
      <c r="Q47" s="232">
        <f t="shared" si="9"/>
        <v>0</v>
      </c>
      <c r="R47" s="208" t="str">
        <f t="shared" si="10"/>
        <v>ok</v>
      </c>
    </row>
    <row r="48" spans="1:18" ht="12.75">
      <c r="A48" s="214"/>
      <c r="B48" s="218"/>
      <c r="C48" s="218"/>
      <c r="D48" s="215" t="s">
        <v>310</v>
      </c>
      <c r="E48" s="363"/>
      <c r="F48" s="362"/>
      <c r="G48" s="364"/>
      <c r="H48" s="362"/>
      <c r="I48" s="76">
        <f t="shared" si="11"/>
        <v>0</v>
      </c>
      <c r="J48" s="367" t="s">
        <v>16</v>
      </c>
      <c r="K48" s="219"/>
      <c r="L48" s="355"/>
      <c r="M48" s="305"/>
      <c r="N48" s="305"/>
      <c r="O48" s="305"/>
      <c r="P48" s="305"/>
      <c r="Q48" s="232">
        <f t="shared" si="9"/>
        <v>0</v>
      </c>
      <c r="R48" s="208" t="str">
        <f t="shared" si="10"/>
        <v>ok</v>
      </c>
    </row>
    <row r="49" spans="1:18" ht="12.75">
      <c r="A49" s="214"/>
      <c r="B49" s="222" t="s">
        <v>240</v>
      </c>
      <c r="C49" s="218"/>
      <c r="D49" s="215" t="s">
        <v>307</v>
      </c>
      <c r="E49" s="363"/>
      <c r="F49" s="362"/>
      <c r="G49" s="364"/>
      <c r="H49" s="362"/>
      <c r="I49" s="76">
        <f t="shared" si="11"/>
        <v>0</v>
      </c>
      <c r="J49" s="367" t="s">
        <v>16</v>
      </c>
      <c r="K49" s="219"/>
      <c r="L49" s="355"/>
      <c r="M49" s="305"/>
      <c r="N49" s="305"/>
      <c r="O49" s="305"/>
      <c r="P49" s="305"/>
      <c r="Q49" s="232">
        <f t="shared" si="9"/>
        <v>0</v>
      </c>
      <c r="R49" s="208" t="str">
        <f t="shared" si="10"/>
        <v>ok</v>
      </c>
    </row>
    <row r="50" spans="1:18" ht="12.75">
      <c r="A50" s="214"/>
      <c r="B50" s="222"/>
      <c r="C50" s="218"/>
      <c r="D50" s="215" t="s">
        <v>349</v>
      </c>
      <c r="E50" s="363"/>
      <c r="F50" s="362"/>
      <c r="G50" s="364"/>
      <c r="H50" s="362"/>
      <c r="I50" s="76">
        <f t="shared" si="11"/>
        <v>0</v>
      </c>
      <c r="J50" s="367" t="s">
        <v>16</v>
      </c>
      <c r="K50" s="219"/>
      <c r="L50" s="355"/>
      <c r="M50" s="305"/>
      <c r="N50" s="305"/>
      <c r="O50" s="305"/>
      <c r="P50" s="305"/>
      <c r="Q50" s="232">
        <f t="shared" si="9"/>
        <v>0</v>
      </c>
      <c r="R50" s="208" t="str">
        <f t="shared" si="10"/>
        <v>ok</v>
      </c>
    </row>
    <row r="51" spans="1:18" ht="12.75">
      <c r="A51" s="214"/>
      <c r="B51" s="222"/>
      <c r="C51" s="218"/>
      <c r="D51" s="215" t="s">
        <v>350</v>
      </c>
      <c r="E51" s="363"/>
      <c r="F51" s="362"/>
      <c r="G51" s="364"/>
      <c r="H51" s="362"/>
      <c r="I51" s="76">
        <f t="shared" si="11"/>
        <v>0</v>
      </c>
      <c r="J51" s="367" t="s">
        <v>16</v>
      </c>
      <c r="K51" s="219"/>
      <c r="L51" s="355"/>
      <c r="M51" s="305"/>
      <c r="N51" s="305"/>
      <c r="O51" s="305"/>
      <c r="P51" s="305"/>
      <c r="Q51" s="232">
        <f t="shared" si="9"/>
        <v>0</v>
      </c>
      <c r="R51" s="208" t="str">
        <f t="shared" si="10"/>
        <v>ok</v>
      </c>
    </row>
    <row r="52" spans="1:18" ht="12.75">
      <c r="A52" s="214"/>
      <c r="B52" s="218" t="s">
        <v>22</v>
      </c>
      <c r="C52" s="218"/>
      <c r="D52" s="215" t="s">
        <v>115</v>
      </c>
      <c r="E52" s="363"/>
      <c r="F52" s="362"/>
      <c r="G52" s="364"/>
      <c r="H52" s="362"/>
      <c r="I52" s="76">
        <f t="shared" si="11"/>
        <v>0</v>
      </c>
      <c r="J52" s="367" t="s">
        <v>16</v>
      </c>
      <c r="K52" s="219"/>
      <c r="L52" s="355"/>
      <c r="M52" s="305"/>
      <c r="N52" s="305"/>
      <c r="O52" s="305"/>
      <c r="P52" s="305"/>
      <c r="Q52" s="232">
        <f t="shared" si="9"/>
        <v>0</v>
      </c>
      <c r="R52" s="208" t="str">
        <f t="shared" si="10"/>
        <v>ok</v>
      </c>
    </row>
    <row r="53" spans="1:18" ht="12.75">
      <c r="A53" s="214"/>
      <c r="B53" s="218"/>
      <c r="C53" s="218"/>
      <c r="D53" s="215" t="s">
        <v>327</v>
      </c>
      <c r="E53" s="363"/>
      <c r="F53" s="362"/>
      <c r="G53" s="364"/>
      <c r="H53" s="362"/>
      <c r="I53" s="76">
        <f t="shared" si="11"/>
        <v>0</v>
      </c>
      <c r="J53" s="367" t="s">
        <v>16</v>
      </c>
      <c r="K53" s="219"/>
      <c r="L53" s="355"/>
      <c r="M53" s="305"/>
      <c r="N53" s="305"/>
      <c r="O53" s="305"/>
      <c r="P53" s="305"/>
      <c r="Q53" s="232">
        <f t="shared" si="9"/>
        <v>0</v>
      </c>
      <c r="R53" s="208" t="str">
        <f t="shared" si="10"/>
        <v>ok</v>
      </c>
    </row>
    <row r="54" spans="1:18" ht="12.75">
      <c r="A54" s="214"/>
      <c r="B54" s="218"/>
      <c r="C54" s="218"/>
      <c r="D54" s="215" t="s">
        <v>116</v>
      </c>
      <c r="E54" s="363"/>
      <c r="F54" s="362"/>
      <c r="G54" s="364"/>
      <c r="H54" s="362"/>
      <c r="I54" s="76">
        <f t="shared" si="11"/>
        <v>0</v>
      </c>
      <c r="J54" s="367" t="s">
        <v>16</v>
      </c>
      <c r="K54" s="219"/>
      <c r="L54" s="355"/>
      <c r="M54" s="305"/>
      <c r="N54" s="305"/>
      <c r="O54" s="305"/>
      <c r="P54" s="305"/>
      <c r="Q54" s="232">
        <f t="shared" si="9"/>
        <v>0</v>
      </c>
      <c r="R54" s="208" t="str">
        <f t="shared" si="10"/>
        <v>ok</v>
      </c>
    </row>
    <row r="55" spans="1:18" ht="12.75">
      <c r="A55" s="214"/>
      <c r="B55" s="218"/>
      <c r="C55" s="218"/>
      <c r="D55" s="215" t="s">
        <v>293</v>
      </c>
      <c r="E55" s="363"/>
      <c r="F55" s="362"/>
      <c r="G55" s="364"/>
      <c r="H55" s="362"/>
      <c r="I55" s="76">
        <f t="shared" si="11"/>
        <v>0</v>
      </c>
      <c r="J55" s="367" t="s">
        <v>16</v>
      </c>
      <c r="K55" s="219"/>
      <c r="L55" s="355"/>
      <c r="M55" s="305"/>
      <c r="N55" s="305"/>
      <c r="O55" s="305"/>
      <c r="P55" s="305"/>
      <c r="Q55" s="232">
        <f t="shared" si="9"/>
        <v>0</v>
      </c>
      <c r="R55" s="208" t="str">
        <f t="shared" si="10"/>
        <v>ok</v>
      </c>
    </row>
    <row r="56" spans="1:18" ht="12.75">
      <c r="A56" s="214"/>
      <c r="B56" s="218"/>
      <c r="C56" s="218"/>
      <c r="D56" s="215" t="s">
        <v>294</v>
      </c>
      <c r="E56" s="363"/>
      <c r="F56" s="362"/>
      <c r="G56" s="364"/>
      <c r="H56" s="362"/>
      <c r="I56" s="76">
        <f t="shared" si="11"/>
        <v>0</v>
      </c>
      <c r="J56" s="367" t="s">
        <v>16</v>
      </c>
      <c r="K56" s="219"/>
      <c r="L56" s="355"/>
      <c r="M56" s="305"/>
      <c r="N56" s="305"/>
      <c r="O56" s="305"/>
      <c r="P56" s="305"/>
      <c r="Q56" s="232">
        <f t="shared" si="9"/>
        <v>0</v>
      </c>
      <c r="R56" s="208" t="str">
        <f t="shared" si="10"/>
        <v>ok</v>
      </c>
    </row>
    <row r="57" spans="1:18" ht="12.75">
      <c r="A57" s="214"/>
      <c r="B57" s="218"/>
      <c r="C57" s="218"/>
      <c r="D57" s="215" t="s">
        <v>351</v>
      </c>
      <c r="E57" s="363"/>
      <c r="F57" s="362"/>
      <c r="G57" s="364"/>
      <c r="H57" s="362"/>
      <c r="I57" s="76">
        <f>F57*H57</f>
        <v>0</v>
      </c>
      <c r="J57" s="367" t="s">
        <v>16</v>
      </c>
      <c r="K57" s="219"/>
      <c r="L57" s="355"/>
      <c r="M57" s="305"/>
      <c r="N57" s="305"/>
      <c r="O57" s="305"/>
      <c r="P57" s="305"/>
      <c r="Q57" s="232">
        <f>SUM(L57:P57)</f>
        <v>0</v>
      </c>
      <c r="R57" s="208" t="str">
        <f>IF(Q57-I57=0,"ok","error")</f>
        <v>ok</v>
      </c>
    </row>
    <row r="58" spans="1:18" ht="12.75">
      <c r="A58" s="214"/>
      <c r="B58" s="218"/>
      <c r="C58" s="218"/>
      <c r="D58" s="215" t="s">
        <v>352</v>
      </c>
      <c r="E58" s="363"/>
      <c r="F58" s="362"/>
      <c r="G58" s="364"/>
      <c r="H58" s="362"/>
      <c r="I58" s="76">
        <f t="shared" si="11"/>
        <v>0</v>
      </c>
      <c r="J58" s="367" t="s">
        <v>16</v>
      </c>
      <c r="K58" s="219"/>
      <c r="L58" s="355"/>
      <c r="M58" s="305"/>
      <c r="N58" s="305"/>
      <c r="O58" s="305"/>
      <c r="P58" s="305"/>
      <c r="Q58" s="232">
        <f t="shared" si="9"/>
        <v>0</v>
      </c>
      <c r="R58" s="208" t="str">
        <f t="shared" si="10"/>
        <v>ok</v>
      </c>
    </row>
    <row r="59" spans="1:18" ht="12.75">
      <c r="A59" s="214"/>
      <c r="B59" s="218" t="s">
        <v>201</v>
      </c>
      <c r="C59" s="218"/>
      <c r="D59" s="215" t="s">
        <v>202</v>
      </c>
      <c r="E59" s="363"/>
      <c r="F59" s="362"/>
      <c r="G59" s="364"/>
      <c r="H59" s="362"/>
      <c r="I59" s="76">
        <f t="shared" si="11"/>
        <v>0</v>
      </c>
      <c r="J59" s="367" t="s">
        <v>16</v>
      </c>
      <c r="K59" s="219"/>
      <c r="L59" s="355"/>
      <c r="M59" s="305"/>
      <c r="N59" s="305"/>
      <c r="O59" s="305"/>
      <c r="P59" s="305"/>
      <c r="Q59" s="232">
        <f t="shared" si="9"/>
        <v>0</v>
      </c>
      <c r="R59" s="208" t="str">
        <f t="shared" si="10"/>
        <v>ok</v>
      </c>
    </row>
    <row r="60" spans="1:18" ht="12.75">
      <c r="A60" s="214"/>
      <c r="B60" s="218"/>
      <c r="C60" s="218"/>
      <c r="D60" s="215" t="s">
        <v>267</v>
      </c>
      <c r="E60" s="363"/>
      <c r="F60" s="362"/>
      <c r="G60" s="364"/>
      <c r="H60" s="362"/>
      <c r="I60" s="76">
        <f t="shared" si="11"/>
        <v>0</v>
      </c>
      <c r="J60" s="367" t="s">
        <v>16</v>
      </c>
      <c r="K60" s="219"/>
      <c r="L60" s="355"/>
      <c r="M60" s="305"/>
      <c r="N60" s="305"/>
      <c r="O60" s="305"/>
      <c r="P60" s="305"/>
      <c r="Q60" s="232">
        <f t="shared" si="9"/>
        <v>0</v>
      </c>
      <c r="R60" s="208" t="str">
        <f t="shared" si="10"/>
        <v>ok</v>
      </c>
    </row>
    <row r="61" spans="1:18" ht="12.75">
      <c r="A61" s="214"/>
      <c r="B61" s="218"/>
      <c r="C61" s="218"/>
      <c r="D61" s="215" t="s">
        <v>292</v>
      </c>
      <c r="E61" s="363"/>
      <c r="F61" s="362"/>
      <c r="G61" s="364"/>
      <c r="H61" s="362"/>
      <c r="I61" s="76">
        <f t="shared" si="11"/>
        <v>0</v>
      </c>
      <c r="J61" s="367" t="s">
        <v>16</v>
      </c>
      <c r="K61" s="219"/>
      <c r="L61" s="355"/>
      <c r="M61" s="305"/>
      <c r="N61" s="305"/>
      <c r="O61" s="305"/>
      <c r="P61" s="305"/>
      <c r="Q61" s="232">
        <f t="shared" si="9"/>
        <v>0</v>
      </c>
      <c r="R61" s="208" t="str">
        <f t="shared" si="10"/>
        <v>ok</v>
      </c>
    </row>
    <row r="62" spans="1:18" ht="12.75">
      <c r="A62" s="214"/>
      <c r="B62" s="218"/>
      <c r="C62" s="218"/>
      <c r="D62" s="215" t="s">
        <v>301</v>
      </c>
      <c r="E62" s="363"/>
      <c r="F62" s="362"/>
      <c r="G62" s="364"/>
      <c r="H62" s="362"/>
      <c r="I62" s="76">
        <f t="shared" si="11"/>
        <v>0</v>
      </c>
      <c r="J62" s="367" t="s">
        <v>16</v>
      </c>
      <c r="K62" s="219"/>
      <c r="L62" s="355"/>
      <c r="M62" s="305"/>
      <c r="N62" s="305"/>
      <c r="O62" s="305"/>
      <c r="P62" s="305"/>
      <c r="Q62" s="232">
        <f t="shared" si="9"/>
        <v>0</v>
      </c>
      <c r="R62" s="208" t="str">
        <f t="shared" si="10"/>
        <v>ok</v>
      </c>
    </row>
    <row r="63" spans="1:18" ht="12.75">
      <c r="A63" s="214"/>
      <c r="B63" s="218" t="s">
        <v>23</v>
      </c>
      <c r="C63" s="218"/>
      <c r="D63" s="215" t="s">
        <v>302</v>
      </c>
      <c r="E63" s="363"/>
      <c r="F63" s="362"/>
      <c r="G63" s="364"/>
      <c r="H63" s="362"/>
      <c r="I63" s="76">
        <f t="shared" si="11"/>
        <v>0</v>
      </c>
      <c r="J63" s="367" t="s">
        <v>16</v>
      </c>
      <c r="K63" s="219"/>
      <c r="L63" s="355"/>
      <c r="M63" s="305"/>
      <c r="N63" s="305"/>
      <c r="O63" s="305"/>
      <c r="P63" s="305"/>
      <c r="Q63" s="232">
        <f t="shared" si="9"/>
        <v>0</v>
      </c>
      <c r="R63" s="208" t="str">
        <f t="shared" si="10"/>
        <v>ok</v>
      </c>
    </row>
    <row r="64" spans="1:18" ht="12.75">
      <c r="A64" s="214"/>
      <c r="B64" s="218" t="s">
        <v>199</v>
      </c>
      <c r="C64" s="218"/>
      <c r="D64" s="393" t="s">
        <v>353</v>
      </c>
      <c r="E64" s="363"/>
      <c r="F64" s="362"/>
      <c r="G64" s="364"/>
      <c r="H64" s="362"/>
      <c r="I64" s="76">
        <f t="shared" si="11"/>
        <v>0</v>
      </c>
      <c r="J64" s="367" t="s">
        <v>16</v>
      </c>
      <c r="K64" s="219"/>
      <c r="L64" s="355"/>
      <c r="M64" s="305"/>
      <c r="N64" s="305"/>
      <c r="O64" s="305"/>
      <c r="P64" s="305"/>
      <c r="Q64" s="232">
        <f t="shared" si="9"/>
        <v>0</v>
      </c>
      <c r="R64" s="208" t="str">
        <f t="shared" si="10"/>
        <v>ok</v>
      </c>
    </row>
    <row r="65" spans="1:18" ht="12.75">
      <c r="A65" s="214"/>
      <c r="B65" s="218"/>
      <c r="C65" s="218"/>
      <c r="D65" s="393" t="s">
        <v>295</v>
      </c>
      <c r="E65" s="363"/>
      <c r="F65" s="362"/>
      <c r="G65" s="364"/>
      <c r="H65" s="362"/>
      <c r="I65" s="76">
        <f t="shared" si="11"/>
        <v>0</v>
      </c>
      <c r="J65" s="367" t="s">
        <v>16</v>
      </c>
      <c r="K65" s="219"/>
      <c r="L65" s="355"/>
      <c r="M65" s="305"/>
      <c r="N65" s="305"/>
      <c r="O65" s="305"/>
      <c r="P65" s="305"/>
      <c r="Q65" s="232">
        <f t="shared" si="9"/>
        <v>0</v>
      </c>
      <c r="R65" s="208" t="str">
        <f t="shared" si="10"/>
        <v>ok</v>
      </c>
    </row>
    <row r="66" spans="1:18" ht="12.75">
      <c r="A66" s="214"/>
      <c r="B66" s="218"/>
      <c r="C66" s="218"/>
      <c r="D66" s="393" t="s">
        <v>296</v>
      </c>
      <c r="E66" s="363"/>
      <c r="F66" s="362"/>
      <c r="G66" s="364"/>
      <c r="H66" s="362"/>
      <c r="I66" s="76">
        <f t="shared" si="11"/>
        <v>0</v>
      </c>
      <c r="J66" s="367" t="s">
        <v>16</v>
      </c>
      <c r="K66" s="219"/>
      <c r="L66" s="355"/>
      <c r="M66" s="305"/>
      <c r="N66" s="305"/>
      <c r="O66" s="305"/>
      <c r="P66" s="305"/>
      <c r="Q66" s="232">
        <f t="shared" si="9"/>
        <v>0</v>
      </c>
      <c r="R66" s="208" t="str">
        <f t="shared" si="10"/>
        <v>ok</v>
      </c>
    </row>
    <row r="67" spans="1:18" ht="12.75">
      <c r="A67" s="214"/>
      <c r="B67" s="218"/>
      <c r="C67" s="218"/>
      <c r="D67" s="393" t="s">
        <v>297</v>
      </c>
      <c r="E67" s="363"/>
      <c r="F67" s="362"/>
      <c r="G67" s="364"/>
      <c r="H67" s="362"/>
      <c r="I67" s="76">
        <f t="shared" si="11"/>
        <v>0</v>
      </c>
      <c r="J67" s="367" t="s">
        <v>16</v>
      </c>
      <c r="K67" s="219"/>
      <c r="L67" s="355"/>
      <c r="M67" s="305"/>
      <c r="N67" s="305"/>
      <c r="O67" s="305"/>
      <c r="P67" s="305"/>
      <c r="Q67" s="232">
        <f t="shared" si="9"/>
        <v>0</v>
      </c>
      <c r="R67" s="208" t="str">
        <f t="shared" si="10"/>
        <v>ok</v>
      </c>
    </row>
    <row r="68" spans="1:18" ht="12.75">
      <c r="A68" s="214"/>
      <c r="B68" s="218"/>
      <c r="C68" s="218"/>
      <c r="D68" s="393" t="s">
        <v>298</v>
      </c>
      <c r="E68" s="363"/>
      <c r="F68" s="362"/>
      <c r="G68" s="364"/>
      <c r="H68" s="362"/>
      <c r="I68" s="76">
        <f t="shared" si="11"/>
        <v>0</v>
      </c>
      <c r="J68" s="367" t="s">
        <v>16</v>
      </c>
      <c r="K68" s="219"/>
      <c r="L68" s="355"/>
      <c r="M68" s="305"/>
      <c r="N68" s="305"/>
      <c r="O68" s="305"/>
      <c r="P68" s="305"/>
      <c r="Q68" s="232">
        <f t="shared" si="9"/>
        <v>0</v>
      </c>
      <c r="R68" s="208" t="str">
        <f t="shared" si="10"/>
        <v>ok</v>
      </c>
    </row>
    <row r="69" spans="1:18" ht="12.75">
      <c r="A69" s="214"/>
      <c r="B69" s="218"/>
      <c r="C69" s="218"/>
      <c r="D69" s="393" t="s">
        <v>354</v>
      </c>
      <c r="E69" s="363"/>
      <c r="F69" s="362"/>
      <c r="G69" s="364"/>
      <c r="H69" s="362"/>
      <c r="I69" s="76">
        <f t="shared" si="11"/>
        <v>0</v>
      </c>
      <c r="J69" s="367" t="s">
        <v>16</v>
      </c>
      <c r="K69" s="219"/>
      <c r="L69" s="355"/>
      <c r="M69" s="305"/>
      <c r="N69" s="305"/>
      <c r="O69" s="305"/>
      <c r="P69" s="305"/>
      <c r="Q69" s="232">
        <f t="shared" si="9"/>
        <v>0</v>
      </c>
      <c r="R69" s="208" t="str">
        <f t="shared" si="10"/>
        <v>ok</v>
      </c>
    </row>
    <row r="70" spans="1:18" ht="12.75">
      <c r="A70" s="214"/>
      <c r="B70" s="218"/>
      <c r="C70" s="218"/>
      <c r="D70" s="393" t="s">
        <v>303</v>
      </c>
      <c r="E70" s="363"/>
      <c r="F70" s="362"/>
      <c r="G70" s="364"/>
      <c r="H70" s="362"/>
      <c r="I70" s="76">
        <f t="shared" si="11"/>
        <v>0</v>
      </c>
      <c r="J70" s="367" t="s">
        <v>16</v>
      </c>
      <c r="K70" s="219"/>
      <c r="L70" s="355"/>
      <c r="M70" s="305"/>
      <c r="N70" s="305"/>
      <c r="O70" s="305"/>
      <c r="P70" s="305"/>
      <c r="Q70" s="232">
        <f t="shared" si="9"/>
        <v>0</v>
      </c>
      <c r="R70" s="208" t="str">
        <f t="shared" si="10"/>
        <v>ok</v>
      </c>
    </row>
    <row r="71" spans="1:18" ht="12.75">
      <c r="A71" s="214"/>
      <c r="B71" s="218"/>
      <c r="C71" s="218"/>
      <c r="D71" s="393" t="s">
        <v>304</v>
      </c>
      <c r="E71" s="363"/>
      <c r="F71" s="362"/>
      <c r="G71" s="364"/>
      <c r="H71" s="362"/>
      <c r="I71" s="76">
        <f t="shared" si="11"/>
        <v>0</v>
      </c>
      <c r="J71" s="367" t="s">
        <v>16</v>
      </c>
      <c r="K71" s="219"/>
      <c r="L71" s="355"/>
      <c r="M71" s="305"/>
      <c r="N71" s="305"/>
      <c r="O71" s="305"/>
      <c r="P71" s="305"/>
      <c r="Q71" s="232">
        <f t="shared" si="9"/>
        <v>0</v>
      </c>
      <c r="R71" s="208" t="str">
        <f t="shared" si="10"/>
        <v>ok</v>
      </c>
    </row>
    <row r="72" spans="1:18" ht="12.75">
      <c r="A72" s="214"/>
      <c r="B72" s="218"/>
      <c r="C72" s="218"/>
      <c r="D72" s="393" t="s">
        <v>305</v>
      </c>
      <c r="E72" s="363"/>
      <c r="F72" s="362"/>
      <c r="G72" s="364"/>
      <c r="H72" s="362"/>
      <c r="I72" s="76">
        <f>F72*H72</f>
        <v>0</v>
      </c>
      <c r="J72" s="367" t="s">
        <v>16</v>
      </c>
      <c r="K72" s="219"/>
      <c r="L72" s="355"/>
      <c r="M72" s="305"/>
      <c r="N72" s="305"/>
      <c r="O72" s="305"/>
      <c r="P72" s="305"/>
      <c r="Q72" s="232">
        <f>SUM(L72:P72)</f>
        <v>0</v>
      </c>
      <c r="R72" s="208" t="str">
        <f>IF(Q72-I72=0,"ok","error")</f>
        <v>ok</v>
      </c>
    </row>
    <row r="73" spans="1:18" ht="12.75">
      <c r="A73" s="214"/>
      <c r="B73" s="218"/>
      <c r="C73" s="218"/>
      <c r="D73" s="215" t="s">
        <v>311</v>
      </c>
      <c r="E73" s="363"/>
      <c r="F73" s="362"/>
      <c r="G73" s="364"/>
      <c r="H73" s="362"/>
      <c r="I73" s="76">
        <f>F73*H73</f>
        <v>0</v>
      </c>
      <c r="J73" s="367" t="s">
        <v>16</v>
      </c>
      <c r="K73" s="219"/>
      <c r="L73" s="355"/>
      <c r="M73" s="305"/>
      <c r="N73" s="305"/>
      <c r="O73" s="305"/>
      <c r="P73" s="305"/>
      <c r="Q73" s="232">
        <f>SUM(L73:P73)</f>
        <v>0</v>
      </c>
      <c r="R73" s="208" t="str">
        <f>IF(Q73-I73=0,"ok","error")</f>
        <v>ok</v>
      </c>
    </row>
    <row r="74" spans="1:18" ht="12.75">
      <c r="A74" s="214"/>
      <c r="B74" s="218"/>
      <c r="C74" s="218"/>
      <c r="D74" s="393" t="s">
        <v>299</v>
      </c>
      <c r="E74" s="363"/>
      <c r="F74" s="362"/>
      <c r="G74" s="364"/>
      <c r="H74" s="362"/>
      <c r="I74" s="76">
        <f t="shared" si="11"/>
        <v>0</v>
      </c>
      <c r="J74" s="367" t="s">
        <v>16</v>
      </c>
      <c r="K74" s="219"/>
      <c r="L74" s="355"/>
      <c r="M74" s="305"/>
      <c r="N74" s="305"/>
      <c r="O74" s="305"/>
      <c r="P74" s="305"/>
      <c r="Q74" s="232">
        <f t="shared" si="9"/>
        <v>0</v>
      </c>
      <c r="R74" s="208" t="str">
        <f t="shared" si="10"/>
        <v>ok</v>
      </c>
    </row>
    <row r="75" spans="1:18" ht="12.75">
      <c r="A75" s="214"/>
      <c r="B75" s="218"/>
      <c r="C75" s="218"/>
      <c r="D75" s="393" t="s">
        <v>300</v>
      </c>
      <c r="E75" s="363"/>
      <c r="F75" s="362"/>
      <c r="G75" s="364"/>
      <c r="H75" s="362"/>
      <c r="I75" s="76">
        <f t="shared" si="11"/>
        <v>0</v>
      </c>
      <c r="J75" s="367" t="s">
        <v>16</v>
      </c>
      <c r="K75" s="219"/>
      <c r="L75" s="355"/>
      <c r="M75" s="305"/>
      <c r="N75" s="305"/>
      <c r="O75" s="305"/>
      <c r="P75" s="305"/>
      <c r="Q75" s="232">
        <f t="shared" si="9"/>
        <v>0</v>
      </c>
      <c r="R75" s="208" t="str">
        <f t="shared" si="10"/>
        <v>ok</v>
      </c>
    </row>
    <row r="76" spans="1:18" ht="12.75">
      <c r="A76" s="214"/>
      <c r="B76" s="218" t="s">
        <v>24</v>
      </c>
      <c r="C76" s="218"/>
      <c r="D76" s="215"/>
      <c r="E76" s="363"/>
      <c r="F76" s="362"/>
      <c r="G76" s="364"/>
      <c r="H76" s="362"/>
      <c r="I76" s="76">
        <f t="shared" si="11"/>
        <v>0</v>
      </c>
      <c r="J76" s="367" t="s">
        <v>16</v>
      </c>
      <c r="K76" s="219"/>
      <c r="L76" s="355"/>
      <c r="M76" s="305"/>
      <c r="N76" s="305"/>
      <c r="O76" s="305"/>
      <c r="P76" s="305"/>
      <c r="Q76" s="232">
        <f t="shared" si="9"/>
        <v>0</v>
      </c>
      <c r="R76" s="208" t="str">
        <f t="shared" si="10"/>
        <v>ok</v>
      </c>
    </row>
    <row r="77" spans="1:18" ht="12.75">
      <c r="A77" s="214"/>
      <c r="B77" s="218" t="s">
        <v>200</v>
      </c>
      <c r="C77" s="218"/>
      <c r="D77" s="215" t="s">
        <v>306</v>
      </c>
      <c r="E77" s="363"/>
      <c r="F77" s="362"/>
      <c r="G77" s="364"/>
      <c r="H77" s="362"/>
      <c r="I77" s="76">
        <f t="shared" si="11"/>
        <v>0</v>
      </c>
      <c r="J77" s="367" t="s">
        <v>16</v>
      </c>
      <c r="K77" s="219"/>
      <c r="L77" s="355"/>
      <c r="M77" s="305"/>
      <c r="N77" s="305"/>
      <c r="O77" s="305"/>
      <c r="P77" s="305"/>
      <c r="Q77" s="232">
        <f t="shared" si="9"/>
        <v>0</v>
      </c>
      <c r="R77" s="208" t="str">
        <f t="shared" si="10"/>
        <v>ok</v>
      </c>
    </row>
    <row r="78" spans="1:18" ht="12.75">
      <c r="A78" s="96"/>
      <c r="B78" s="75"/>
      <c r="C78" s="75"/>
      <c r="D78" s="75"/>
      <c r="E78" s="75"/>
      <c r="F78" s="76"/>
      <c r="G78" s="84"/>
      <c r="H78" s="76"/>
      <c r="I78" s="76"/>
      <c r="J78" s="320"/>
      <c r="K78" s="487"/>
      <c r="L78" s="355"/>
      <c r="M78" s="232"/>
      <c r="N78" s="232"/>
      <c r="O78" s="232"/>
      <c r="P78" s="232"/>
      <c r="Q78" s="232"/>
      <c r="R78" s="351"/>
    </row>
    <row r="79" spans="1:18" ht="12.75">
      <c r="A79" s="68"/>
      <c r="B79" s="78" t="s">
        <v>26</v>
      </c>
      <c r="C79" s="78"/>
      <c r="D79" s="79" t="s">
        <v>203</v>
      </c>
      <c r="E79" s="79"/>
      <c r="F79" s="70"/>
      <c r="G79" s="71"/>
      <c r="H79" s="76"/>
      <c r="I79" s="82">
        <f>SUM(I39:I78)</f>
        <v>0</v>
      </c>
      <c r="J79" s="72"/>
      <c r="K79" s="109"/>
      <c r="L79" s="82">
        <f>SUM(L39:L78)</f>
        <v>0</v>
      </c>
      <c r="M79" s="82">
        <f>SUM(M39:M78)</f>
        <v>0</v>
      </c>
      <c r="N79" s="82">
        <f>SUM(N39:N78)</f>
        <v>0</v>
      </c>
      <c r="O79" s="82">
        <f>SUM(O39:O78)</f>
        <v>0</v>
      </c>
      <c r="P79" s="82">
        <f>SUM(P39:P78)</f>
        <v>0</v>
      </c>
      <c r="Q79" s="31">
        <f>SUM(L79:P79)</f>
        <v>0</v>
      </c>
      <c r="R79" s="207" t="str">
        <f>IF(Q79-I79=0,"ok","error")</f>
        <v>ok</v>
      </c>
    </row>
    <row r="80" spans="1:18" ht="12.75">
      <c r="A80" s="68"/>
      <c r="B80" s="83" t="s">
        <v>27</v>
      </c>
      <c r="C80" s="83"/>
      <c r="D80" s="83" t="s">
        <v>113</v>
      </c>
      <c r="E80" s="77"/>
      <c r="F80" s="70"/>
      <c r="G80" s="71"/>
      <c r="H80" s="76"/>
      <c r="I80" s="70"/>
      <c r="J80" s="72"/>
      <c r="K80" s="109"/>
      <c r="L80" s="118"/>
      <c r="M80" s="118"/>
      <c r="N80" s="118"/>
      <c r="O80" s="118"/>
      <c r="P80" s="118"/>
      <c r="Q80" s="118"/>
      <c r="R80" s="206"/>
    </row>
    <row r="81" spans="1:18" ht="12.75">
      <c r="A81" s="381">
        <v>5</v>
      </c>
      <c r="B81" s="59" t="s">
        <v>0</v>
      </c>
      <c r="C81" s="59"/>
      <c r="D81" s="60" t="s">
        <v>184</v>
      </c>
      <c r="E81" s="111"/>
      <c r="F81" s="61" t="s">
        <v>149</v>
      </c>
      <c r="G81" s="62" t="s">
        <v>148</v>
      </c>
      <c r="H81" s="64" t="s">
        <v>150</v>
      </c>
      <c r="I81" s="64" t="s">
        <v>151</v>
      </c>
      <c r="J81" s="65" t="s">
        <v>20</v>
      </c>
      <c r="K81" s="109"/>
      <c r="L81" s="64" t="str">
        <f aca="true" t="shared" si="12" ref="L81:R81">L7</f>
        <v>Arendus</v>
      </c>
      <c r="M81" s="498" t="str">
        <f t="shared" si="12"/>
        <v>daatum</v>
      </c>
      <c r="N81" s="498" t="str">
        <f t="shared" si="12"/>
        <v>daatum</v>
      </c>
      <c r="O81" s="498" t="str">
        <f t="shared" si="12"/>
        <v>daatum</v>
      </c>
      <c r="P81" s="498" t="str">
        <f t="shared" si="12"/>
        <v>daatum</v>
      </c>
      <c r="Q81" s="64" t="str">
        <f t="shared" si="12"/>
        <v>kokku €</v>
      </c>
      <c r="R81" s="64" t="str">
        <f t="shared" si="12"/>
        <v>kontroll</v>
      </c>
    </row>
    <row r="82" spans="1:18" ht="12.75">
      <c r="A82" s="68"/>
      <c r="B82" s="83" t="s">
        <v>28</v>
      </c>
      <c r="C82" s="83"/>
      <c r="D82" s="83" t="s">
        <v>118</v>
      </c>
      <c r="E82" s="77"/>
      <c r="F82" s="70"/>
      <c r="G82" s="71"/>
      <c r="H82" s="76"/>
      <c r="I82" s="70"/>
      <c r="J82" s="72"/>
      <c r="K82" s="109"/>
      <c r="L82" s="355"/>
      <c r="M82" s="118"/>
      <c r="N82" s="118"/>
      <c r="O82" s="118"/>
      <c r="P82" s="118"/>
      <c r="Q82" s="118"/>
      <c r="R82" s="206"/>
    </row>
    <row r="83" spans="1:18" ht="12.75">
      <c r="A83" s="68"/>
      <c r="B83" s="77"/>
      <c r="C83" s="77"/>
      <c r="D83" s="69"/>
      <c r="E83" s="69"/>
      <c r="F83" s="70"/>
      <c r="G83" s="71"/>
      <c r="H83" s="76"/>
      <c r="I83" s="70"/>
      <c r="J83" s="72"/>
      <c r="K83" s="109"/>
      <c r="L83" s="355"/>
      <c r="M83" s="118"/>
      <c r="N83" s="118"/>
      <c r="O83" s="118"/>
      <c r="P83" s="118"/>
      <c r="Q83" s="118"/>
      <c r="R83" s="206"/>
    </row>
    <row r="84" spans="1:18" ht="12.75">
      <c r="A84" s="68"/>
      <c r="B84" s="77" t="s">
        <v>241</v>
      </c>
      <c r="C84" s="77"/>
      <c r="D84" s="69" t="s">
        <v>312</v>
      </c>
      <c r="E84" s="69"/>
      <c r="F84" s="70"/>
      <c r="G84" s="71"/>
      <c r="H84" s="76"/>
      <c r="I84" s="70">
        <f>SUMIF($J$8:$J$78,"x",I8:I78)</f>
        <v>0</v>
      </c>
      <c r="J84" s="72"/>
      <c r="K84" s="109"/>
      <c r="L84" s="87">
        <v>0</v>
      </c>
      <c r="M84" s="70">
        <f>SUMIF($J$8:$J$78,"x",M8:M78)</f>
        <v>0</v>
      </c>
      <c r="N84" s="70">
        <f>SUMIF($J$8:$J$78,"x",N8:N78)</f>
        <v>0</v>
      </c>
      <c r="O84" s="70">
        <f>SUMIF($J$8:$J$78,"x",O8:O78)</f>
        <v>0</v>
      </c>
      <c r="P84" s="70">
        <f>SUMIF($J$8:$J$78,"x",P8:P78)</f>
        <v>0</v>
      </c>
      <c r="Q84" s="118">
        <f>SUM(L84:P84)</f>
        <v>0</v>
      </c>
      <c r="R84" s="208" t="str">
        <f>IF(Q84-I84=0,"ok","error")</f>
        <v>ok</v>
      </c>
    </row>
    <row r="85" spans="1:18" ht="12.75">
      <c r="A85" s="68"/>
      <c r="B85" s="77"/>
      <c r="C85" s="77"/>
      <c r="D85" s="69" t="s">
        <v>416</v>
      </c>
      <c r="E85" s="69"/>
      <c r="F85" s="70"/>
      <c r="G85" s="71"/>
      <c r="H85" s="76"/>
      <c r="I85" s="70">
        <f>SUMIF($J$92:$J$281,"x",I92:I281)</f>
        <v>0</v>
      </c>
      <c r="J85" s="72"/>
      <c r="K85" s="109"/>
      <c r="L85" s="87">
        <v>0</v>
      </c>
      <c r="M85" s="70">
        <f>SUMIF($J$92:$J$281,"x",M92:M281)</f>
        <v>0</v>
      </c>
      <c r="N85" s="70">
        <f>SUMIF($J$92:$J$281,"x",N92:N281)</f>
        <v>0</v>
      </c>
      <c r="O85" s="70">
        <f>SUMIF($J$92:$J$281,"x",O92:O281)</f>
        <v>0</v>
      </c>
      <c r="P85" s="70">
        <f>SUMIF($J$92:$J$281,"x",P92:P281)</f>
        <v>0</v>
      </c>
      <c r="Q85" s="118">
        <f>SUM(L85:P85)</f>
        <v>0</v>
      </c>
      <c r="R85" s="208" t="str">
        <f>IF(Q85-I85=0,"ok","error")</f>
        <v>ok</v>
      </c>
    </row>
    <row r="86" spans="1:18" ht="12.75">
      <c r="A86" s="68"/>
      <c r="B86" s="69" t="s">
        <v>11</v>
      </c>
      <c r="C86" s="69"/>
      <c r="D86" s="69" t="s">
        <v>120</v>
      </c>
      <c r="E86" s="69"/>
      <c r="F86" s="70"/>
      <c r="G86" s="71"/>
      <c r="H86" s="76"/>
      <c r="I86" s="70">
        <f>SUM(I84:I85)</f>
        <v>0</v>
      </c>
      <c r="J86" s="72"/>
      <c r="K86" s="109"/>
      <c r="L86" s="355">
        <f>SUM(L84:L85)</f>
        <v>0</v>
      </c>
      <c r="M86" s="118">
        <f>SUM(M84:M85)</f>
        <v>0</v>
      </c>
      <c r="N86" s="118">
        <f>SUM(N84:N85)</f>
        <v>0</v>
      </c>
      <c r="O86" s="118">
        <f>SUM(O84:O85)</f>
        <v>0</v>
      </c>
      <c r="P86" s="118">
        <f>SUM(P84:P85)</f>
        <v>0</v>
      </c>
      <c r="Q86" s="118">
        <f>SUM(L86:P86)</f>
        <v>0</v>
      </c>
      <c r="R86" s="208" t="str">
        <f>IF(Q86-I86=0,"ok","error")</f>
        <v>ok</v>
      </c>
    </row>
    <row r="87" spans="1:18" ht="12.75">
      <c r="A87" s="68"/>
      <c r="B87" s="77"/>
      <c r="C87" s="77"/>
      <c r="D87" s="69"/>
      <c r="E87" s="69"/>
      <c r="F87" s="70"/>
      <c r="G87" s="71"/>
      <c r="H87" s="76"/>
      <c r="I87" s="70"/>
      <c r="J87" s="72"/>
      <c r="K87" s="109"/>
      <c r="L87" s="118"/>
      <c r="M87" s="118"/>
      <c r="N87" s="118"/>
      <c r="O87" s="118"/>
      <c r="P87" s="118"/>
      <c r="Q87" s="118"/>
      <c r="R87" s="206"/>
    </row>
    <row r="88" spans="1:18" ht="12.75">
      <c r="A88" s="68"/>
      <c r="B88" s="78" t="s">
        <v>29</v>
      </c>
      <c r="C88" s="78"/>
      <c r="D88" s="79" t="s">
        <v>119</v>
      </c>
      <c r="E88" s="79"/>
      <c r="F88" s="148">
        <v>0.338</v>
      </c>
      <c r="G88" s="71"/>
      <c r="H88" s="76"/>
      <c r="I88" s="90">
        <f>ROUND(I86*$F$88,0)</f>
        <v>0</v>
      </c>
      <c r="J88" s="72"/>
      <c r="K88" s="109"/>
      <c r="L88" s="90">
        <f>L86*$F$88</f>
        <v>0</v>
      </c>
      <c r="M88" s="90">
        <f>M86*$F$88</f>
        <v>0</v>
      </c>
      <c r="N88" s="90">
        <f>N86*$F$88</f>
        <v>0</v>
      </c>
      <c r="O88" s="90">
        <f>O86*$F$88</f>
        <v>0</v>
      </c>
      <c r="P88" s="90">
        <f>P86*$F$88</f>
        <v>0</v>
      </c>
      <c r="Q88" s="31">
        <f>ROUND(SUM(L88:P88),0)</f>
        <v>0</v>
      </c>
      <c r="R88" s="207" t="str">
        <f>IF(Q88-I88=0,"ok","error")</f>
        <v>ok</v>
      </c>
    </row>
    <row r="89" spans="1:18" ht="12.75">
      <c r="A89" s="68"/>
      <c r="B89" s="77"/>
      <c r="C89" s="77"/>
      <c r="D89" s="69"/>
      <c r="E89" s="69"/>
      <c r="F89" s="70"/>
      <c r="G89" s="71"/>
      <c r="H89" s="76"/>
      <c r="I89" s="70"/>
      <c r="J89" s="72"/>
      <c r="K89" s="109"/>
      <c r="L89" s="118"/>
      <c r="M89" s="118"/>
      <c r="N89" s="118"/>
      <c r="O89" s="118"/>
      <c r="P89" s="118"/>
      <c r="Q89" s="118"/>
      <c r="R89" s="206"/>
    </row>
    <row r="90" spans="1:18" ht="12.75">
      <c r="A90" s="381">
        <v>6</v>
      </c>
      <c r="B90" s="59" t="s">
        <v>204</v>
      </c>
      <c r="C90" s="59"/>
      <c r="D90" s="60" t="s">
        <v>185</v>
      </c>
      <c r="E90" s="111"/>
      <c r="F90" s="61" t="s">
        <v>149</v>
      </c>
      <c r="G90" s="62" t="s">
        <v>148</v>
      </c>
      <c r="H90" s="64" t="s">
        <v>150</v>
      </c>
      <c r="I90" s="64" t="s">
        <v>151</v>
      </c>
      <c r="J90" s="65" t="s">
        <v>20</v>
      </c>
      <c r="K90" s="109"/>
      <c r="L90" s="64" t="str">
        <f aca="true" t="shared" si="13" ref="L90:R90">L7</f>
        <v>Arendus</v>
      </c>
      <c r="M90" s="498" t="str">
        <f t="shared" si="13"/>
        <v>daatum</v>
      </c>
      <c r="N90" s="498" t="str">
        <f t="shared" si="13"/>
        <v>daatum</v>
      </c>
      <c r="O90" s="498" t="str">
        <f t="shared" si="13"/>
        <v>daatum</v>
      </c>
      <c r="P90" s="498" t="str">
        <f t="shared" si="13"/>
        <v>daatum</v>
      </c>
      <c r="Q90" s="64" t="str">
        <f t="shared" si="13"/>
        <v>kokku €</v>
      </c>
      <c r="R90" s="64" t="str">
        <f t="shared" si="13"/>
        <v>kontroll</v>
      </c>
    </row>
    <row r="91" spans="1:18" ht="12.75">
      <c r="A91" s="96"/>
      <c r="B91" s="74"/>
      <c r="C91" s="74"/>
      <c r="D91" s="75"/>
      <c r="E91" s="75"/>
      <c r="F91" s="76"/>
      <c r="G91" s="84"/>
      <c r="H91" s="76"/>
      <c r="I91" s="76"/>
      <c r="J91" s="320"/>
      <c r="K91" s="487"/>
      <c r="L91" s="355"/>
      <c r="M91" s="232"/>
      <c r="N91" s="232"/>
      <c r="O91" s="232"/>
      <c r="P91" s="232"/>
      <c r="Q91" s="232"/>
      <c r="R91" s="351"/>
    </row>
    <row r="92" spans="1:18" ht="12.75">
      <c r="A92" s="214"/>
      <c r="B92" s="218" t="s">
        <v>30</v>
      </c>
      <c r="C92" s="218"/>
      <c r="D92" s="215" t="s">
        <v>121</v>
      </c>
      <c r="E92" s="363"/>
      <c r="F92" s="362"/>
      <c r="G92" s="364"/>
      <c r="H92" s="362"/>
      <c r="I92" s="76">
        <f aca="true" t="shared" si="14" ref="I92:I97">F92*H92</f>
        <v>0</v>
      </c>
      <c r="J92" s="335"/>
      <c r="K92" s="219"/>
      <c r="L92" s="355"/>
      <c r="M92" s="362"/>
      <c r="N92" s="305"/>
      <c r="O92" s="305"/>
      <c r="P92" s="305"/>
      <c r="Q92" s="232">
        <f aca="true" t="shared" si="15" ref="Q92:Q97">SUM(L92:P92)</f>
        <v>0</v>
      </c>
      <c r="R92" s="208" t="str">
        <f aca="true" t="shared" si="16" ref="R92:R97">IF(Q92-I92=0,"ok","error")</f>
        <v>ok</v>
      </c>
    </row>
    <row r="93" spans="1:18" ht="12.75">
      <c r="A93" s="214"/>
      <c r="B93" s="218" t="s">
        <v>31</v>
      </c>
      <c r="C93" s="218"/>
      <c r="D93" s="215" t="s">
        <v>127</v>
      </c>
      <c r="E93" s="363"/>
      <c r="F93" s="362"/>
      <c r="G93" s="364"/>
      <c r="H93" s="362"/>
      <c r="I93" s="76">
        <f t="shared" si="14"/>
        <v>0</v>
      </c>
      <c r="J93" s="335"/>
      <c r="K93" s="219"/>
      <c r="L93" s="355"/>
      <c r="M93" s="362"/>
      <c r="N93" s="305"/>
      <c r="O93" s="305"/>
      <c r="P93" s="305"/>
      <c r="Q93" s="232">
        <f t="shared" si="15"/>
        <v>0</v>
      </c>
      <c r="R93" s="208" t="str">
        <f t="shared" si="16"/>
        <v>ok</v>
      </c>
    </row>
    <row r="94" spans="1:18" ht="12.75">
      <c r="A94" s="214"/>
      <c r="B94" s="218" t="s">
        <v>205</v>
      </c>
      <c r="C94" s="218"/>
      <c r="D94" s="215" t="s">
        <v>206</v>
      </c>
      <c r="E94" s="363"/>
      <c r="F94" s="362"/>
      <c r="G94" s="364"/>
      <c r="H94" s="362"/>
      <c r="I94" s="76">
        <f t="shared" si="14"/>
        <v>0</v>
      </c>
      <c r="J94" s="335"/>
      <c r="K94" s="219"/>
      <c r="L94" s="355"/>
      <c r="M94" s="362"/>
      <c r="N94" s="305"/>
      <c r="O94" s="305"/>
      <c r="P94" s="305"/>
      <c r="Q94" s="232">
        <f t="shared" si="15"/>
        <v>0</v>
      </c>
      <c r="R94" s="208" t="str">
        <f t="shared" si="16"/>
        <v>ok</v>
      </c>
    </row>
    <row r="95" spans="1:18" ht="12.75">
      <c r="A95" s="214"/>
      <c r="B95" s="218" t="s">
        <v>32</v>
      </c>
      <c r="C95" s="218"/>
      <c r="D95" s="215" t="s">
        <v>122</v>
      </c>
      <c r="E95" s="363"/>
      <c r="F95" s="362"/>
      <c r="G95" s="364"/>
      <c r="H95" s="362"/>
      <c r="I95" s="76">
        <f t="shared" si="14"/>
        <v>0</v>
      </c>
      <c r="J95" s="335"/>
      <c r="K95" s="219"/>
      <c r="L95" s="355"/>
      <c r="M95" s="305"/>
      <c r="N95" s="305"/>
      <c r="O95" s="305"/>
      <c r="P95" s="305"/>
      <c r="Q95" s="232">
        <f t="shared" si="15"/>
        <v>0</v>
      </c>
      <c r="R95" s="208" t="str">
        <f t="shared" si="16"/>
        <v>ok</v>
      </c>
    </row>
    <row r="96" spans="1:18" ht="12.75">
      <c r="A96" s="214"/>
      <c r="B96" s="218"/>
      <c r="C96" s="218"/>
      <c r="D96" s="215" t="s">
        <v>154</v>
      </c>
      <c r="E96" s="363"/>
      <c r="F96" s="362"/>
      <c r="G96" s="364"/>
      <c r="H96" s="362"/>
      <c r="I96" s="76">
        <f t="shared" si="14"/>
        <v>0</v>
      </c>
      <c r="J96" s="335"/>
      <c r="K96" s="219"/>
      <c r="L96" s="355"/>
      <c r="M96" s="305"/>
      <c r="N96" s="305"/>
      <c r="O96" s="305"/>
      <c r="P96" s="305"/>
      <c r="Q96" s="232">
        <f t="shared" si="15"/>
        <v>0</v>
      </c>
      <c r="R96" s="208" t="str">
        <f t="shared" si="16"/>
        <v>ok</v>
      </c>
    </row>
    <row r="97" spans="1:18" ht="12.75">
      <c r="A97" s="214"/>
      <c r="B97" s="218" t="s">
        <v>33</v>
      </c>
      <c r="C97" s="218"/>
      <c r="D97" s="215" t="s">
        <v>123</v>
      </c>
      <c r="E97" s="363"/>
      <c r="F97" s="362"/>
      <c r="G97" s="364"/>
      <c r="H97" s="362"/>
      <c r="I97" s="76">
        <f t="shared" si="14"/>
        <v>0</v>
      </c>
      <c r="J97" s="335"/>
      <c r="K97" s="219"/>
      <c r="L97" s="355"/>
      <c r="M97" s="305"/>
      <c r="N97" s="305"/>
      <c r="O97" s="305"/>
      <c r="P97" s="305"/>
      <c r="Q97" s="232">
        <f t="shared" si="15"/>
        <v>0</v>
      </c>
      <c r="R97" s="208" t="str">
        <f t="shared" si="16"/>
        <v>ok</v>
      </c>
    </row>
    <row r="98" spans="1:18" ht="12.75">
      <c r="A98" s="96"/>
      <c r="B98" s="75"/>
      <c r="C98" s="75"/>
      <c r="D98" s="75"/>
      <c r="E98" s="75"/>
      <c r="F98" s="76"/>
      <c r="G98" s="84"/>
      <c r="H98" s="76"/>
      <c r="I98" s="76"/>
      <c r="J98" s="331"/>
      <c r="K98" s="487"/>
      <c r="L98" s="355"/>
      <c r="M98" s="232"/>
      <c r="N98" s="232"/>
      <c r="O98" s="232"/>
      <c r="P98" s="232"/>
      <c r="Q98" s="232"/>
      <c r="R98" s="351"/>
    </row>
    <row r="99" spans="1:18" ht="12.75">
      <c r="A99" s="68"/>
      <c r="B99" s="91" t="s">
        <v>207</v>
      </c>
      <c r="C99" s="91"/>
      <c r="D99" s="92" t="s">
        <v>218</v>
      </c>
      <c r="E99" s="92"/>
      <c r="F99" s="70"/>
      <c r="G99" s="71"/>
      <c r="H99" s="70"/>
      <c r="I99" s="90">
        <f>SUM(I92:I97)</f>
        <v>0</v>
      </c>
      <c r="J99" s="331"/>
      <c r="K99" s="109"/>
      <c r="L99" s="90">
        <f>SUM(L92:L97)</f>
        <v>0</v>
      </c>
      <c r="M99" s="90">
        <f>SUM(M92:M97)</f>
        <v>0</v>
      </c>
      <c r="N99" s="90">
        <f>SUM(N92:N97)</f>
        <v>0</v>
      </c>
      <c r="O99" s="90">
        <f>SUM(O92:O97)</f>
        <v>0</v>
      </c>
      <c r="P99" s="90">
        <f>SUM(P92:P97)</f>
        <v>0</v>
      </c>
      <c r="Q99" s="31">
        <f>SUM(L99:P99)</f>
        <v>0</v>
      </c>
      <c r="R99" s="207" t="str">
        <f>IF(Q99-I99=0,"ok","error")</f>
        <v>ok</v>
      </c>
    </row>
    <row r="100" spans="1:18" ht="12.75">
      <c r="A100" s="68"/>
      <c r="B100" s="69"/>
      <c r="C100" s="69"/>
      <c r="D100" s="83" t="s">
        <v>113</v>
      </c>
      <c r="E100" s="75"/>
      <c r="F100" s="70"/>
      <c r="G100" s="71"/>
      <c r="H100" s="76"/>
      <c r="I100" s="70"/>
      <c r="J100" s="331"/>
      <c r="K100" s="109"/>
      <c r="L100" s="118"/>
      <c r="M100" s="118"/>
      <c r="N100" s="118"/>
      <c r="O100" s="118"/>
      <c r="P100" s="118"/>
      <c r="Q100" s="118"/>
      <c r="R100" s="206"/>
    </row>
    <row r="101" spans="1:18" ht="12.75">
      <c r="A101" s="58">
        <v>7</v>
      </c>
      <c r="B101" s="59" t="s">
        <v>1</v>
      </c>
      <c r="C101" s="59"/>
      <c r="D101" s="60" t="s">
        <v>124</v>
      </c>
      <c r="E101" s="111"/>
      <c r="F101" s="61" t="s">
        <v>149</v>
      </c>
      <c r="G101" s="62" t="s">
        <v>148</v>
      </c>
      <c r="H101" s="64" t="s">
        <v>150</v>
      </c>
      <c r="I101" s="64" t="s">
        <v>151</v>
      </c>
      <c r="J101" s="65" t="s">
        <v>20</v>
      </c>
      <c r="K101" s="109"/>
      <c r="L101" s="64" t="str">
        <f aca="true" t="shared" si="17" ref="L101:R101">L7</f>
        <v>Arendus</v>
      </c>
      <c r="M101" s="498" t="str">
        <f t="shared" si="17"/>
        <v>daatum</v>
      </c>
      <c r="N101" s="498" t="str">
        <f t="shared" si="17"/>
        <v>daatum</v>
      </c>
      <c r="O101" s="498" t="str">
        <f t="shared" si="17"/>
        <v>daatum</v>
      </c>
      <c r="P101" s="498" t="str">
        <f t="shared" si="17"/>
        <v>daatum</v>
      </c>
      <c r="Q101" s="64" t="str">
        <f t="shared" si="17"/>
        <v>kokku €</v>
      </c>
      <c r="R101" s="64" t="str">
        <f t="shared" si="17"/>
        <v>kontroll</v>
      </c>
    </row>
    <row r="102" spans="1:18" ht="12.75">
      <c r="A102" s="96"/>
      <c r="B102" s="74"/>
      <c r="C102" s="74"/>
      <c r="D102" s="75"/>
      <c r="E102" s="75"/>
      <c r="F102" s="76"/>
      <c r="G102" s="84"/>
      <c r="H102" s="76"/>
      <c r="I102" s="76"/>
      <c r="J102" s="331"/>
      <c r="K102" s="487"/>
      <c r="L102" s="355"/>
      <c r="M102" s="232"/>
      <c r="N102" s="232"/>
      <c r="O102" s="232"/>
      <c r="P102" s="232"/>
      <c r="Q102" s="232"/>
      <c r="R102" s="351"/>
    </row>
    <row r="103" spans="1:18" ht="12.75">
      <c r="A103" s="214"/>
      <c r="B103" s="218" t="s">
        <v>208</v>
      </c>
      <c r="C103" s="215" t="s">
        <v>34</v>
      </c>
      <c r="D103" s="223" t="s">
        <v>424</v>
      </c>
      <c r="E103" s="363"/>
      <c r="F103" s="362"/>
      <c r="G103" s="364"/>
      <c r="H103" s="362"/>
      <c r="I103" s="76">
        <f aca="true" t="shared" si="18" ref="I103:I118">F103*H103</f>
        <v>0</v>
      </c>
      <c r="J103" s="224"/>
      <c r="K103" s="219"/>
      <c r="L103" s="355"/>
      <c r="M103" s="305"/>
      <c r="N103" s="362"/>
      <c r="O103" s="305"/>
      <c r="P103" s="305"/>
      <c r="Q103" s="232">
        <f aca="true" t="shared" si="19" ref="Q103:Q118">SUM(L103:P103)</f>
        <v>0</v>
      </c>
      <c r="R103" s="208" t="str">
        <f aca="true" t="shared" si="20" ref="R103:R118">IF(Q103-I103=0,"ok","error")</f>
        <v>ok</v>
      </c>
    </row>
    <row r="104" spans="1:18" ht="12.75">
      <c r="A104" s="214"/>
      <c r="B104" s="226" t="s">
        <v>35</v>
      </c>
      <c r="C104" s="215" t="s">
        <v>156</v>
      </c>
      <c r="D104" s="223" t="s">
        <v>355</v>
      </c>
      <c r="E104" s="363"/>
      <c r="F104" s="362"/>
      <c r="G104" s="364"/>
      <c r="H104" s="362"/>
      <c r="I104" s="76">
        <f t="shared" si="18"/>
        <v>0</v>
      </c>
      <c r="J104" s="224"/>
      <c r="K104" s="219"/>
      <c r="L104" s="355"/>
      <c r="M104" s="305"/>
      <c r="N104" s="362"/>
      <c r="O104" s="305"/>
      <c r="P104" s="305"/>
      <c r="Q104" s="232">
        <f t="shared" si="19"/>
        <v>0</v>
      </c>
      <c r="R104" s="208" t="str">
        <f t="shared" si="20"/>
        <v>ok</v>
      </c>
    </row>
    <row r="105" spans="1:18" ht="12.75">
      <c r="A105" s="214"/>
      <c r="B105" s="225"/>
      <c r="C105" s="215" t="s">
        <v>242</v>
      </c>
      <c r="D105" s="223" t="s">
        <v>322</v>
      </c>
      <c r="E105" s="363"/>
      <c r="F105" s="362"/>
      <c r="G105" s="364"/>
      <c r="H105" s="362"/>
      <c r="I105" s="76">
        <f t="shared" si="18"/>
        <v>0</v>
      </c>
      <c r="J105" s="224"/>
      <c r="K105" s="219"/>
      <c r="L105" s="355"/>
      <c r="M105" s="305"/>
      <c r="N105" s="362"/>
      <c r="O105" s="305"/>
      <c r="P105" s="305"/>
      <c r="Q105" s="232">
        <f t="shared" si="19"/>
        <v>0</v>
      </c>
      <c r="R105" s="208" t="str">
        <f t="shared" si="20"/>
        <v>ok</v>
      </c>
    </row>
    <row r="106" spans="1:18" ht="12.75">
      <c r="A106" s="214"/>
      <c r="B106" s="227" t="s">
        <v>209</v>
      </c>
      <c r="C106" s="215" t="s">
        <v>36</v>
      </c>
      <c r="D106" s="223" t="s">
        <v>125</v>
      </c>
      <c r="E106" s="363"/>
      <c r="F106" s="362"/>
      <c r="G106" s="364"/>
      <c r="H106" s="362"/>
      <c r="I106" s="76">
        <f t="shared" si="18"/>
        <v>0</v>
      </c>
      <c r="J106" s="224"/>
      <c r="K106" s="219"/>
      <c r="L106" s="355"/>
      <c r="M106" s="305"/>
      <c r="N106" s="305"/>
      <c r="O106" s="305"/>
      <c r="P106" s="305"/>
      <c r="Q106" s="232">
        <f t="shared" si="19"/>
        <v>0</v>
      </c>
      <c r="R106" s="208" t="str">
        <f t="shared" si="20"/>
        <v>ok</v>
      </c>
    </row>
    <row r="107" spans="1:18" ht="12.75">
      <c r="A107" s="214"/>
      <c r="B107" s="225"/>
      <c r="C107" s="215" t="s">
        <v>37</v>
      </c>
      <c r="D107" s="223" t="s">
        <v>323</v>
      </c>
      <c r="E107" s="363"/>
      <c r="F107" s="362"/>
      <c r="G107" s="364"/>
      <c r="H107" s="362"/>
      <c r="I107" s="76">
        <f t="shared" si="18"/>
        <v>0</v>
      </c>
      <c r="J107" s="224"/>
      <c r="K107" s="219"/>
      <c r="L107" s="355"/>
      <c r="M107" s="305"/>
      <c r="N107" s="305"/>
      <c r="O107" s="305"/>
      <c r="P107" s="305"/>
      <c r="Q107" s="232">
        <f t="shared" si="19"/>
        <v>0</v>
      </c>
      <c r="R107" s="208" t="str">
        <f t="shared" si="20"/>
        <v>ok</v>
      </c>
    </row>
    <row r="108" spans="1:18" ht="12.75">
      <c r="A108" s="214"/>
      <c r="B108" s="227" t="s">
        <v>210</v>
      </c>
      <c r="C108" s="215"/>
      <c r="D108" s="223" t="s">
        <v>356</v>
      </c>
      <c r="E108" s="363"/>
      <c r="F108" s="362"/>
      <c r="G108" s="364"/>
      <c r="H108" s="362"/>
      <c r="I108" s="76">
        <f t="shared" si="18"/>
        <v>0</v>
      </c>
      <c r="J108" s="224"/>
      <c r="K108" s="219"/>
      <c r="L108" s="355"/>
      <c r="M108" s="305"/>
      <c r="N108" s="305"/>
      <c r="O108" s="305"/>
      <c r="P108" s="305"/>
      <c r="Q108" s="232">
        <f t="shared" si="19"/>
        <v>0</v>
      </c>
      <c r="R108" s="208" t="str">
        <f t="shared" si="20"/>
        <v>ok</v>
      </c>
    </row>
    <row r="109" spans="1:18" ht="12.75">
      <c r="A109" s="214"/>
      <c r="B109" s="227"/>
      <c r="C109" s="215" t="s">
        <v>38</v>
      </c>
      <c r="D109" s="223"/>
      <c r="E109" s="363"/>
      <c r="F109" s="362"/>
      <c r="G109" s="364"/>
      <c r="H109" s="362"/>
      <c r="I109" s="76">
        <f t="shared" si="18"/>
        <v>0</v>
      </c>
      <c r="J109" s="224"/>
      <c r="K109" s="219"/>
      <c r="L109" s="355"/>
      <c r="M109" s="305"/>
      <c r="N109" s="305"/>
      <c r="O109" s="305"/>
      <c r="P109" s="305"/>
      <c r="Q109" s="232">
        <f t="shared" si="19"/>
        <v>0</v>
      </c>
      <c r="R109" s="208" t="str">
        <f t="shared" si="20"/>
        <v>ok</v>
      </c>
    </row>
    <row r="110" spans="1:18" ht="12.75">
      <c r="A110" s="214"/>
      <c r="B110" s="227"/>
      <c r="C110" s="215" t="s">
        <v>39</v>
      </c>
      <c r="D110" s="223" t="s">
        <v>324</v>
      </c>
      <c r="E110" s="363"/>
      <c r="F110" s="362"/>
      <c r="G110" s="364"/>
      <c r="H110" s="362"/>
      <c r="I110" s="76">
        <f t="shared" si="18"/>
        <v>0</v>
      </c>
      <c r="J110" s="224"/>
      <c r="K110" s="219"/>
      <c r="L110" s="355"/>
      <c r="M110" s="305"/>
      <c r="N110" s="305"/>
      <c r="O110" s="305"/>
      <c r="P110" s="305"/>
      <c r="Q110" s="232">
        <f t="shared" si="19"/>
        <v>0</v>
      </c>
      <c r="R110" s="208" t="str">
        <f t="shared" si="20"/>
        <v>ok</v>
      </c>
    </row>
    <row r="111" spans="1:18" ht="12.75">
      <c r="A111" s="214"/>
      <c r="B111" s="225"/>
      <c r="C111" s="215" t="s">
        <v>40</v>
      </c>
      <c r="D111" s="223" t="s">
        <v>357</v>
      </c>
      <c r="E111" s="363"/>
      <c r="F111" s="362"/>
      <c r="G111" s="364"/>
      <c r="H111" s="362"/>
      <c r="I111" s="76">
        <f t="shared" si="18"/>
        <v>0</v>
      </c>
      <c r="J111" s="224"/>
      <c r="K111" s="219"/>
      <c r="L111" s="355"/>
      <c r="M111" s="305"/>
      <c r="N111" s="305"/>
      <c r="O111" s="305"/>
      <c r="P111" s="305"/>
      <c r="Q111" s="232">
        <f t="shared" si="19"/>
        <v>0</v>
      </c>
      <c r="R111" s="208" t="str">
        <f t="shared" si="20"/>
        <v>ok</v>
      </c>
    </row>
    <row r="112" spans="1:18" ht="12.75" hidden="1">
      <c r="A112" s="214"/>
      <c r="B112" s="226"/>
      <c r="C112" s="215"/>
      <c r="D112" s="223"/>
      <c r="E112" s="363"/>
      <c r="F112" s="362"/>
      <c r="G112" s="364"/>
      <c r="H112" s="362"/>
      <c r="I112" s="76"/>
      <c r="J112" s="224"/>
      <c r="K112" s="219"/>
      <c r="L112" s="355"/>
      <c r="M112" s="305"/>
      <c r="N112" s="305"/>
      <c r="O112" s="305"/>
      <c r="P112" s="305"/>
      <c r="Q112" s="232">
        <f t="shared" si="19"/>
        <v>0</v>
      </c>
      <c r="R112" s="208" t="str">
        <f t="shared" si="20"/>
        <v>ok</v>
      </c>
    </row>
    <row r="113" spans="1:18" ht="12.75">
      <c r="A113" s="214"/>
      <c r="B113" s="225"/>
      <c r="C113" s="215"/>
      <c r="D113" s="223"/>
      <c r="E113" s="363"/>
      <c r="F113" s="362"/>
      <c r="G113" s="364"/>
      <c r="H113" s="362"/>
      <c r="I113" s="76">
        <f t="shared" si="18"/>
        <v>0</v>
      </c>
      <c r="J113" s="224"/>
      <c r="K113" s="219"/>
      <c r="L113" s="355"/>
      <c r="M113" s="305"/>
      <c r="N113" s="305"/>
      <c r="O113" s="305"/>
      <c r="P113" s="305"/>
      <c r="Q113" s="232">
        <f t="shared" si="19"/>
        <v>0</v>
      </c>
      <c r="R113" s="208" t="str">
        <f t="shared" si="20"/>
        <v>ok</v>
      </c>
    </row>
    <row r="114" spans="1:18" ht="12.75">
      <c r="A114" s="214"/>
      <c r="B114" s="227" t="s">
        <v>41</v>
      </c>
      <c r="C114" s="215"/>
      <c r="D114" s="223" t="s">
        <v>126</v>
      </c>
      <c r="E114" s="363"/>
      <c r="F114" s="362"/>
      <c r="G114" s="364"/>
      <c r="H114" s="362"/>
      <c r="I114" s="76">
        <f t="shared" si="18"/>
        <v>0</v>
      </c>
      <c r="J114" s="224"/>
      <c r="K114" s="219"/>
      <c r="L114" s="355"/>
      <c r="M114" s="305"/>
      <c r="N114" s="305"/>
      <c r="O114" s="305"/>
      <c r="P114" s="305"/>
      <c r="Q114" s="232">
        <f t="shared" si="19"/>
        <v>0</v>
      </c>
      <c r="R114" s="208" t="str">
        <f t="shared" si="20"/>
        <v>ok</v>
      </c>
    </row>
    <row r="115" spans="1:18" ht="12.75">
      <c r="A115" s="214"/>
      <c r="B115" s="225"/>
      <c r="C115" s="215"/>
      <c r="D115" s="215"/>
      <c r="E115" s="363"/>
      <c r="F115" s="362"/>
      <c r="G115" s="364"/>
      <c r="H115" s="362"/>
      <c r="I115" s="76">
        <f t="shared" si="18"/>
        <v>0</v>
      </c>
      <c r="J115" s="224"/>
      <c r="K115" s="219"/>
      <c r="L115" s="355"/>
      <c r="M115" s="305"/>
      <c r="N115" s="305"/>
      <c r="O115" s="305"/>
      <c r="P115" s="305"/>
      <c r="Q115" s="232">
        <f t="shared" si="19"/>
        <v>0</v>
      </c>
      <c r="R115" s="208" t="str">
        <f t="shared" si="20"/>
        <v>ok</v>
      </c>
    </row>
    <row r="116" spans="1:18" ht="12.75">
      <c r="A116" s="214"/>
      <c r="B116" s="227" t="s">
        <v>211</v>
      </c>
      <c r="C116" s="215"/>
      <c r="D116" s="215" t="s">
        <v>127</v>
      </c>
      <c r="E116" s="363"/>
      <c r="F116" s="362"/>
      <c r="G116" s="364"/>
      <c r="H116" s="362"/>
      <c r="I116" s="76">
        <f t="shared" si="18"/>
        <v>0</v>
      </c>
      <c r="J116" s="224"/>
      <c r="K116" s="219"/>
      <c r="L116" s="355"/>
      <c r="M116" s="305"/>
      <c r="N116" s="305"/>
      <c r="O116" s="305"/>
      <c r="P116" s="305"/>
      <c r="Q116" s="232">
        <f t="shared" si="19"/>
        <v>0</v>
      </c>
      <c r="R116" s="208" t="str">
        <f t="shared" si="20"/>
        <v>ok</v>
      </c>
    </row>
    <row r="117" spans="1:18" ht="12.75">
      <c r="A117" s="214"/>
      <c r="B117" s="225"/>
      <c r="C117" s="215"/>
      <c r="D117" s="215"/>
      <c r="E117" s="363"/>
      <c r="F117" s="362"/>
      <c r="G117" s="364"/>
      <c r="H117" s="362"/>
      <c r="I117" s="76">
        <f t="shared" si="18"/>
        <v>0</v>
      </c>
      <c r="J117" s="224"/>
      <c r="K117" s="219"/>
      <c r="L117" s="355"/>
      <c r="M117" s="305"/>
      <c r="N117" s="305"/>
      <c r="O117" s="305"/>
      <c r="P117" s="305"/>
      <c r="Q117" s="232">
        <f t="shared" si="19"/>
        <v>0</v>
      </c>
      <c r="R117" s="208" t="str">
        <f t="shared" si="20"/>
        <v>ok</v>
      </c>
    </row>
    <row r="118" spans="1:18" ht="12.75">
      <c r="A118" s="214"/>
      <c r="B118" s="227" t="s">
        <v>17</v>
      </c>
      <c r="C118" s="215"/>
      <c r="D118" s="215" t="s">
        <v>111</v>
      </c>
      <c r="E118" s="363"/>
      <c r="F118" s="362"/>
      <c r="G118" s="364"/>
      <c r="H118" s="362"/>
      <c r="I118" s="76">
        <f t="shared" si="18"/>
        <v>0</v>
      </c>
      <c r="J118" s="224"/>
      <c r="K118" s="219"/>
      <c r="L118" s="355"/>
      <c r="M118" s="305"/>
      <c r="N118" s="305"/>
      <c r="O118" s="305"/>
      <c r="P118" s="305"/>
      <c r="Q118" s="232">
        <f t="shared" si="19"/>
        <v>0</v>
      </c>
      <c r="R118" s="208" t="str">
        <f t="shared" si="20"/>
        <v>ok</v>
      </c>
    </row>
    <row r="119" spans="1:18" ht="12.75">
      <c r="A119" s="96"/>
      <c r="B119" s="94"/>
      <c r="C119" s="75"/>
      <c r="D119" s="75"/>
      <c r="E119" s="75"/>
      <c r="F119" s="76"/>
      <c r="G119" s="84"/>
      <c r="H119" s="76"/>
      <c r="I119" s="76"/>
      <c r="J119" s="331"/>
      <c r="K119" s="487"/>
      <c r="L119" s="355"/>
      <c r="M119" s="232"/>
      <c r="N119" s="232"/>
      <c r="O119" s="232"/>
      <c r="P119" s="232"/>
      <c r="Q119" s="232"/>
      <c r="R119" s="351"/>
    </row>
    <row r="120" spans="1:18" ht="12.75">
      <c r="A120" s="68"/>
      <c r="B120" s="78" t="s">
        <v>42</v>
      </c>
      <c r="C120" s="78"/>
      <c r="D120" s="79" t="s">
        <v>128</v>
      </c>
      <c r="E120" s="79"/>
      <c r="F120" s="76"/>
      <c r="G120" s="71"/>
      <c r="H120" s="70"/>
      <c r="I120" s="90">
        <f>SUM(I103:I119)</f>
        <v>0</v>
      </c>
      <c r="J120" s="113"/>
      <c r="K120" s="109"/>
      <c r="L120" s="90">
        <f>SUM(L103:L119)</f>
        <v>0</v>
      </c>
      <c r="M120" s="90">
        <f>SUM(M103:M119)</f>
        <v>0</v>
      </c>
      <c r="N120" s="90">
        <f>SUM(N103:N119)</f>
        <v>0</v>
      </c>
      <c r="O120" s="90">
        <f>SUM(O103:O119)</f>
        <v>0</v>
      </c>
      <c r="P120" s="90">
        <f>SUM(P103:P119)</f>
        <v>0</v>
      </c>
      <c r="Q120" s="31">
        <f>SUM(L120:P120)</f>
        <v>0</v>
      </c>
      <c r="R120" s="207" t="str">
        <f>IF(Q120-I120=0,"ok","error")</f>
        <v>ok</v>
      </c>
    </row>
    <row r="121" spans="1:18" ht="12.75">
      <c r="A121" s="68"/>
      <c r="B121" s="93"/>
      <c r="C121" s="93"/>
      <c r="D121" s="79"/>
      <c r="E121" s="79"/>
      <c r="F121" s="70"/>
      <c r="G121" s="71"/>
      <c r="H121" s="76"/>
      <c r="I121" s="70"/>
      <c r="J121" s="113"/>
      <c r="K121" s="109"/>
      <c r="L121" s="118"/>
      <c r="M121" s="118"/>
      <c r="N121" s="118"/>
      <c r="O121" s="118"/>
      <c r="P121" s="118"/>
      <c r="Q121" s="118"/>
      <c r="R121" s="206"/>
    </row>
    <row r="122" spans="1:18" ht="12.75">
      <c r="A122" s="381">
        <v>8</v>
      </c>
      <c r="B122" s="59" t="s">
        <v>2</v>
      </c>
      <c r="C122" s="59"/>
      <c r="D122" s="10" t="s">
        <v>359</v>
      </c>
      <c r="E122" s="114"/>
      <c r="F122" s="61" t="s">
        <v>149</v>
      </c>
      <c r="G122" s="62" t="s">
        <v>148</v>
      </c>
      <c r="H122" s="64" t="s">
        <v>150</v>
      </c>
      <c r="I122" s="64" t="s">
        <v>151</v>
      </c>
      <c r="J122" s="65" t="s">
        <v>20</v>
      </c>
      <c r="K122" s="109"/>
      <c r="L122" s="64" t="str">
        <f aca="true" t="shared" si="21" ref="L122:R122">L7</f>
        <v>Arendus</v>
      </c>
      <c r="M122" s="498" t="str">
        <f t="shared" si="21"/>
        <v>daatum</v>
      </c>
      <c r="N122" s="498" t="str">
        <f t="shared" si="21"/>
        <v>daatum</v>
      </c>
      <c r="O122" s="498" t="str">
        <f t="shared" si="21"/>
        <v>daatum</v>
      </c>
      <c r="P122" s="498" t="str">
        <f t="shared" si="21"/>
        <v>daatum</v>
      </c>
      <c r="Q122" s="64" t="str">
        <f t="shared" si="21"/>
        <v>kokku €</v>
      </c>
      <c r="R122" s="64" t="str">
        <f t="shared" si="21"/>
        <v>kontroll</v>
      </c>
    </row>
    <row r="123" spans="1:18" ht="12.75">
      <c r="A123" s="96"/>
      <c r="B123" s="94"/>
      <c r="C123" s="94"/>
      <c r="D123" s="75"/>
      <c r="E123" s="75"/>
      <c r="F123" s="76"/>
      <c r="G123" s="84"/>
      <c r="H123" s="76"/>
      <c r="I123" s="76"/>
      <c r="J123" s="331"/>
      <c r="K123" s="487"/>
      <c r="L123" s="355"/>
      <c r="M123" s="232"/>
      <c r="N123" s="232"/>
      <c r="O123" s="232"/>
      <c r="P123" s="232"/>
      <c r="Q123" s="232"/>
      <c r="R123" s="351"/>
    </row>
    <row r="124" spans="1:18" ht="12.75">
      <c r="A124" s="214"/>
      <c r="B124" s="227" t="s">
        <v>43</v>
      </c>
      <c r="C124" s="227"/>
      <c r="D124" s="215" t="s">
        <v>129</v>
      </c>
      <c r="E124" s="363"/>
      <c r="F124" s="362"/>
      <c r="G124" s="364"/>
      <c r="H124" s="362"/>
      <c r="I124" s="76">
        <f aca="true" t="shared" si="22" ref="I124:I129">F124*H124</f>
        <v>0</v>
      </c>
      <c r="J124" s="224"/>
      <c r="K124" s="219"/>
      <c r="L124" s="355"/>
      <c r="M124" s="305"/>
      <c r="N124" s="362"/>
      <c r="O124" s="362"/>
      <c r="P124" s="305"/>
      <c r="Q124" s="232">
        <f aca="true" t="shared" si="23" ref="Q124:Q129">SUM(L124:P124)</f>
        <v>0</v>
      </c>
      <c r="R124" s="208" t="str">
        <f aca="true" t="shared" si="24" ref="R124:R129">IF(Q124-I124=0,"ok","error")</f>
        <v>ok</v>
      </c>
    </row>
    <row r="125" spans="1:18" ht="12.75">
      <c r="A125" s="214"/>
      <c r="B125" s="227"/>
      <c r="C125" s="227"/>
      <c r="D125" s="215" t="s">
        <v>358</v>
      </c>
      <c r="E125" s="363"/>
      <c r="F125" s="362"/>
      <c r="G125" s="364"/>
      <c r="H125" s="362"/>
      <c r="I125" s="76">
        <f t="shared" si="22"/>
        <v>0</v>
      </c>
      <c r="J125" s="224"/>
      <c r="K125" s="219"/>
      <c r="L125" s="355"/>
      <c r="M125" s="305"/>
      <c r="N125" s="362"/>
      <c r="O125" s="362"/>
      <c r="P125" s="305"/>
      <c r="Q125" s="232">
        <f t="shared" si="23"/>
        <v>0</v>
      </c>
      <c r="R125" s="208" t="str">
        <f t="shared" si="24"/>
        <v>ok</v>
      </c>
    </row>
    <row r="126" spans="1:18" ht="12.75">
      <c r="A126" s="214"/>
      <c r="B126" s="227"/>
      <c r="C126" s="227"/>
      <c r="D126" s="215" t="s">
        <v>131</v>
      </c>
      <c r="E126" s="363"/>
      <c r="F126" s="362"/>
      <c r="G126" s="364"/>
      <c r="H126" s="362"/>
      <c r="I126" s="76">
        <f t="shared" si="22"/>
        <v>0</v>
      </c>
      <c r="J126" s="224"/>
      <c r="K126" s="219"/>
      <c r="L126" s="355"/>
      <c r="M126" s="305"/>
      <c r="N126" s="362"/>
      <c r="O126" s="362"/>
      <c r="P126" s="305"/>
      <c r="Q126" s="232">
        <f t="shared" si="23"/>
        <v>0</v>
      </c>
      <c r="R126" s="208" t="str">
        <f t="shared" si="24"/>
        <v>ok</v>
      </c>
    </row>
    <row r="127" spans="1:18" ht="12.75">
      <c r="A127" s="214"/>
      <c r="B127" s="227" t="s">
        <v>44</v>
      </c>
      <c r="C127" s="227"/>
      <c r="D127" s="215" t="s">
        <v>130</v>
      </c>
      <c r="E127" s="363"/>
      <c r="F127" s="362"/>
      <c r="G127" s="364"/>
      <c r="H127" s="362"/>
      <c r="I127" s="76">
        <f t="shared" si="22"/>
        <v>0</v>
      </c>
      <c r="J127" s="224"/>
      <c r="K127" s="219"/>
      <c r="L127" s="355"/>
      <c r="M127" s="305"/>
      <c r="N127" s="362"/>
      <c r="O127" s="305"/>
      <c r="P127" s="305"/>
      <c r="Q127" s="232">
        <f t="shared" si="23"/>
        <v>0</v>
      </c>
      <c r="R127" s="208" t="str">
        <f t="shared" si="24"/>
        <v>ok</v>
      </c>
    </row>
    <row r="128" spans="1:18" ht="12.75">
      <c r="A128" s="214"/>
      <c r="B128" s="227"/>
      <c r="C128" s="227"/>
      <c r="D128" s="215"/>
      <c r="E128" s="363"/>
      <c r="F128" s="362"/>
      <c r="G128" s="364"/>
      <c r="H128" s="362"/>
      <c r="I128" s="76">
        <f t="shared" si="22"/>
        <v>0</v>
      </c>
      <c r="J128" s="224"/>
      <c r="K128" s="219"/>
      <c r="L128" s="355"/>
      <c r="M128" s="305"/>
      <c r="N128" s="305"/>
      <c r="O128" s="305"/>
      <c r="P128" s="305"/>
      <c r="Q128" s="232">
        <f t="shared" si="23"/>
        <v>0</v>
      </c>
      <c r="R128" s="208" t="str">
        <f t="shared" si="24"/>
        <v>ok</v>
      </c>
    </row>
    <row r="129" spans="1:18" ht="12.75">
      <c r="A129" s="214"/>
      <c r="B129" s="227" t="s">
        <v>45</v>
      </c>
      <c r="C129" s="227"/>
      <c r="D129" s="215" t="s">
        <v>111</v>
      </c>
      <c r="E129" s="363"/>
      <c r="F129" s="362"/>
      <c r="G129" s="364"/>
      <c r="H129" s="362"/>
      <c r="I129" s="76">
        <f t="shared" si="22"/>
        <v>0</v>
      </c>
      <c r="J129" s="224"/>
      <c r="K129" s="219"/>
      <c r="L129" s="355"/>
      <c r="M129" s="305"/>
      <c r="N129" s="305"/>
      <c r="O129" s="305"/>
      <c r="P129" s="305"/>
      <c r="Q129" s="232">
        <f t="shared" si="23"/>
        <v>0</v>
      </c>
      <c r="R129" s="208" t="str">
        <f t="shared" si="24"/>
        <v>ok</v>
      </c>
    </row>
    <row r="130" spans="1:18" ht="12.75">
      <c r="A130" s="96"/>
      <c r="B130" s="95"/>
      <c r="C130" s="95"/>
      <c r="D130" s="75"/>
      <c r="E130" s="75"/>
      <c r="F130" s="76"/>
      <c r="G130" s="84"/>
      <c r="H130" s="76"/>
      <c r="I130" s="76"/>
      <c r="J130" s="331"/>
      <c r="K130" s="487"/>
      <c r="L130" s="355"/>
      <c r="M130" s="232"/>
      <c r="N130" s="232"/>
      <c r="O130" s="232"/>
      <c r="P130" s="232"/>
      <c r="Q130" s="232"/>
      <c r="R130" s="351"/>
    </row>
    <row r="131" spans="1:18" ht="12.75">
      <c r="A131" s="68"/>
      <c r="B131" s="78" t="s">
        <v>46</v>
      </c>
      <c r="C131" s="78"/>
      <c r="D131" s="79" t="s">
        <v>360</v>
      </c>
      <c r="E131" s="79"/>
      <c r="F131" s="70"/>
      <c r="G131" s="71"/>
      <c r="H131" s="76"/>
      <c r="I131" s="82">
        <f>SUM(I124:I130)</f>
        <v>0</v>
      </c>
      <c r="J131" s="113"/>
      <c r="K131" s="109"/>
      <c r="L131" s="82">
        <f>SUM(L124:L130)</f>
        <v>0</v>
      </c>
      <c r="M131" s="82">
        <f>SUM(M124:M130)</f>
        <v>0</v>
      </c>
      <c r="N131" s="82">
        <f>SUM(N124:N130)</f>
        <v>0</v>
      </c>
      <c r="O131" s="82">
        <f>SUM(O124:O130)</f>
        <v>0</v>
      </c>
      <c r="P131" s="82">
        <f>SUM(P124:P130)</f>
        <v>0</v>
      </c>
      <c r="Q131" s="31">
        <f>SUM(L131:P131)</f>
        <v>0</v>
      </c>
      <c r="R131" s="207" t="str">
        <f>IF(Q131-I131=0,"ok","error")</f>
        <v>ok</v>
      </c>
    </row>
    <row r="132" spans="1:18" ht="12.75">
      <c r="A132" s="68"/>
      <c r="B132" s="78"/>
      <c r="C132" s="78"/>
      <c r="D132" s="79"/>
      <c r="E132" s="79"/>
      <c r="F132" s="70"/>
      <c r="G132" s="71"/>
      <c r="H132" s="76"/>
      <c r="I132" s="82"/>
      <c r="J132" s="113"/>
      <c r="K132" s="109"/>
      <c r="L132" s="82"/>
      <c r="M132" s="82"/>
      <c r="N132" s="82"/>
      <c r="O132" s="82"/>
      <c r="P132" s="82"/>
      <c r="Q132" s="31"/>
      <c r="R132" s="207"/>
    </row>
    <row r="133" spans="1:18" ht="12.75">
      <c r="A133" s="381">
        <v>9</v>
      </c>
      <c r="B133" s="59" t="s">
        <v>2</v>
      </c>
      <c r="C133" s="59"/>
      <c r="D133" s="60" t="s">
        <v>313</v>
      </c>
      <c r="E133" s="114"/>
      <c r="F133" s="61" t="s">
        <v>149</v>
      </c>
      <c r="G133" s="62" t="s">
        <v>148</v>
      </c>
      <c r="H133" s="64" t="s">
        <v>150</v>
      </c>
      <c r="I133" s="64" t="s">
        <v>151</v>
      </c>
      <c r="J133" s="65" t="s">
        <v>20</v>
      </c>
      <c r="K133" s="109"/>
      <c r="L133" s="64" t="str">
        <f aca="true" t="shared" si="25" ref="L133:R133">L7</f>
        <v>Arendus</v>
      </c>
      <c r="M133" s="498" t="str">
        <f t="shared" si="25"/>
        <v>daatum</v>
      </c>
      <c r="N133" s="498" t="str">
        <f t="shared" si="25"/>
        <v>daatum</v>
      </c>
      <c r="O133" s="498" t="str">
        <f t="shared" si="25"/>
        <v>daatum</v>
      </c>
      <c r="P133" s="498" t="str">
        <f t="shared" si="25"/>
        <v>daatum</v>
      </c>
      <c r="Q133" s="64" t="str">
        <f t="shared" si="25"/>
        <v>kokku €</v>
      </c>
      <c r="R133" s="64" t="str">
        <f t="shared" si="25"/>
        <v>kontroll</v>
      </c>
    </row>
    <row r="134" spans="1:18" ht="12.75">
      <c r="A134" s="68"/>
      <c r="B134" s="78"/>
      <c r="C134" s="78"/>
      <c r="D134" s="79"/>
      <c r="E134" s="79"/>
      <c r="F134" s="70"/>
      <c r="G134" s="71"/>
      <c r="H134" s="76"/>
      <c r="I134" s="82"/>
      <c r="J134" s="113"/>
      <c r="K134" s="109"/>
      <c r="L134" s="396"/>
      <c r="M134" s="82"/>
      <c r="N134" s="82"/>
      <c r="O134" s="82"/>
      <c r="P134" s="82"/>
      <c r="Q134" s="31"/>
      <c r="R134" s="207"/>
    </row>
    <row r="135" spans="1:18" ht="12.75">
      <c r="A135" s="68"/>
      <c r="B135" s="78"/>
      <c r="C135" s="78"/>
      <c r="D135" s="393" t="s">
        <v>318</v>
      </c>
      <c r="E135" s="363"/>
      <c r="F135" s="362"/>
      <c r="G135" s="364"/>
      <c r="H135" s="362"/>
      <c r="I135" s="76">
        <f>F135*H135</f>
        <v>0</v>
      </c>
      <c r="J135" s="113"/>
      <c r="K135" s="109"/>
      <c r="L135" s="355"/>
      <c r="M135" s="305"/>
      <c r="N135" s="305"/>
      <c r="O135" s="305"/>
      <c r="P135" s="305"/>
      <c r="Q135" s="232">
        <f aca="true" t="shared" si="26" ref="Q135:Q147">SUM(L135:P135)</f>
        <v>0</v>
      </c>
      <c r="R135" s="208" t="str">
        <f aca="true" t="shared" si="27" ref="R135:R147">IF(Q135-I135=0,"ok","error")</f>
        <v>ok</v>
      </c>
    </row>
    <row r="136" spans="1:18" ht="12.75">
      <c r="A136" s="68"/>
      <c r="B136" s="78"/>
      <c r="C136" s="78"/>
      <c r="D136" s="393"/>
      <c r="E136" s="363"/>
      <c r="F136" s="362"/>
      <c r="G136" s="364"/>
      <c r="H136" s="362"/>
      <c r="I136" s="76">
        <f>F136*H136</f>
        <v>0</v>
      </c>
      <c r="J136" s="113"/>
      <c r="K136" s="109"/>
      <c r="L136" s="355"/>
      <c r="M136" s="305"/>
      <c r="N136" s="305"/>
      <c r="O136" s="305"/>
      <c r="P136" s="305"/>
      <c r="Q136" s="232">
        <f t="shared" si="26"/>
        <v>0</v>
      </c>
      <c r="R136" s="208" t="str">
        <f t="shared" si="27"/>
        <v>ok</v>
      </c>
    </row>
    <row r="137" spans="1:18" ht="12.75">
      <c r="A137" s="68"/>
      <c r="B137" s="78"/>
      <c r="C137" s="78"/>
      <c r="D137" s="393" t="s">
        <v>315</v>
      </c>
      <c r="E137" s="363"/>
      <c r="F137" s="362"/>
      <c r="G137" s="364"/>
      <c r="H137" s="362"/>
      <c r="I137" s="76">
        <f>F137*H137</f>
        <v>0</v>
      </c>
      <c r="J137" s="113"/>
      <c r="K137" s="109"/>
      <c r="L137" s="355"/>
      <c r="M137" s="305"/>
      <c r="N137" s="305"/>
      <c r="O137" s="305"/>
      <c r="P137" s="305"/>
      <c r="Q137" s="232">
        <f t="shared" si="26"/>
        <v>0</v>
      </c>
      <c r="R137" s="208" t="str">
        <f t="shared" si="27"/>
        <v>ok</v>
      </c>
    </row>
    <row r="138" spans="1:18" ht="12.75">
      <c r="A138" s="68"/>
      <c r="B138" s="78"/>
      <c r="C138" s="78"/>
      <c r="D138" s="393"/>
      <c r="E138" s="363"/>
      <c r="F138" s="362"/>
      <c r="G138" s="364"/>
      <c r="H138" s="362"/>
      <c r="I138" s="76">
        <f aca="true" t="shared" si="28" ref="I138:I144">F138*H138</f>
        <v>0</v>
      </c>
      <c r="J138" s="113"/>
      <c r="K138" s="109"/>
      <c r="L138" s="355"/>
      <c r="M138" s="305"/>
      <c r="N138" s="305"/>
      <c r="O138" s="305"/>
      <c r="P138" s="305"/>
      <c r="Q138" s="232">
        <f t="shared" si="26"/>
        <v>0</v>
      </c>
      <c r="R138" s="208" t="str">
        <f t="shared" si="27"/>
        <v>ok</v>
      </c>
    </row>
    <row r="139" spans="1:18" ht="12.75">
      <c r="A139" s="68"/>
      <c r="B139" s="78"/>
      <c r="C139" s="78"/>
      <c r="D139" s="393" t="s">
        <v>314</v>
      </c>
      <c r="E139" s="363"/>
      <c r="F139" s="362"/>
      <c r="G139" s="364"/>
      <c r="H139" s="362"/>
      <c r="I139" s="76">
        <f t="shared" si="28"/>
        <v>0</v>
      </c>
      <c r="J139" s="113"/>
      <c r="K139" s="109"/>
      <c r="L139" s="355"/>
      <c r="M139" s="305"/>
      <c r="N139" s="305"/>
      <c r="O139" s="305"/>
      <c r="P139" s="305"/>
      <c r="Q139" s="232">
        <f t="shared" si="26"/>
        <v>0</v>
      </c>
      <c r="R139" s="208" t="str">
        <f t="shared" si="27"/>
        <v>ok</v>
      </c>
    </row>
    <row r="140" spans="1:18" ht="12.75">
      <c r="A140" s="68"/>
      <c r="B140" s="78"/>
      <c r="C140" s="78"/>
      <c r="D140" s="393"/>
      <c r="E140" s="363"/>
      <c r="F140" s="362"/>
      <c r="G140" s="364"/>
      <c r="H140" s="362"/>
      <c r="I140" s="76">
        <f t="shared" si="28"/>
        <v>0</v>
      </c>
      <c r="J140" s="113"/>
      <c r="K140" s="109"/>
      <c r="L140" s="355"/>
      <c r="M140" s="305"/>
      <c r="N140" s="305"/>
      <c r="O140" s="305"/>
      <c r="P140" s="305"/>
      <c r="Q140" s="232">
        <f t="shared" si="26"/>
        <v>0</v>
      </c>
      <c r="R140" s="208" t="str">
        <f t="shared" si="27"/>
        <v>ok</v>
      </c>
    </row>
    <row r="141" spans="1:18" ht="12.75">
      <c r="A141" s="68"/>
      <c r="B141" s="78"/>
      <c r="C141" s="78"/>
      <c r="D141" s="393" t="s">
        <v>321</v>
      </c>
      <c r="E141" s="363"/>
      <c r="F141" s="362"/>
      <c r="G141" s="364"/>
      <c r="H141" s="362"/>
      <c r="I141" s="76">
        <f t="shared" si="28"/>
        <v>0</v>
      </c>
      <c r="J141" s="113"/>
      <c r="K141" s="109"/>
      <c r="L141" s="355"/>
      <c r="M141" s="305"/>
      <c r="N141" s="305"/>
      <c r="O141" s="305"/>
      <c r="P141" s="305"/>
      <c r="Q141" s="232">
        <f t="shared" si="26"/>
        <v>0</v>
      </c>
      <c r="R141" s="208" t="str">
        <f t="shared" si="27"/>
        <v>ok</v>
      </c>
    </row>
    <row r="142" spans="1:18" ht="12.75">
      <c r="A142" s="68"/>
      <c r="B142" s="78"/>
      <c r="C142" s="78"/>
      <c r="D142" s="393"/>
      <c r="E142" s="363"/>
      <c r="F142" s="362"/>
      <c r="G142" s="364"/>
      <c r="H142" s="362"/>
      <c r="I142" s="76">
        <f t="shared" si="28"/>
        <v>0</v>
      </c>
      <c r="J142" s="113"/>
      <c r="K142" s="109"/>
      <c r="L142" s="355"/>
      <c r="M142" s="305"/>
      <c r="N142" s="305"/>
      <c r="O142" s="305"/>
      <c r="P142" s="305"/>
      <c r="Q142" s="232">
        <f t="shared" si="26"/>
        <v>0</v>
      </c>
      <c r="R142" s="208" t="str">
        <f t="shared" si="27"/>
        <v>ok</v>
      </c>
    </row>
    <row r="143" spans="1:18" ht="12.75">
      <c r="A143" s="68"/>
      <c r="B143" s="78"/>
      <c r="C143" s="78"/>
      <c r="D143" s="393" t="s">
        <v>316</v>
      </c>
      <c r="E143" s="363"/>
      <c r="F143" s="362"/>
      <c r="G143" s="364"/>
      <c r="H143" s="362"/>
      <c r="I143" s="76">
        <f t="shared" si="28"/>
        <v>0</v>
      </c>
      <c r="J143" s="113"/>
      <c r="K143" s="109"/>
      <c r="L143" s="355"/>
      <c r="M143" s="305"/>
      <c r="N143" s="305"/>
      <c r="O143" s="305"/>
      <c r="P143" s="305"/>
      <c r="Q143" s="232">
        <f t="shared" si="26"/>
        <v>0</v>
      </c>
      <c r="R143" s="208" t="str">
        <f t="shared" si="27"/>
        <v>ok</v>
      </c>
    </row>
    <row r="144" spans="1:18" ht="12.75">
      <c r="A144" s="68"/>
      <c r="B144" s="78"/>
      <c r="C144" s="78"/>
      <c r="D144" s="393" t="s">
        <v>325</v>
      </c>
      <c r="E144" s="363"/>
      <c r="F144" s="362"/>
      <c r="G144" s="364"/>
      <c r="H144" s="362"/>
      <c r="I144" s="76">
        <f t="shared" si="28"/>
        <v>0</v>
      </c>
      <c r="J144" s="113"/>
      <c r="K144" s="109"/>
      <c r="L144" s="355"/>
      <c r="M144" s="305"/>
      <c r="N144" s="305"/>
      <c r="O144" s="305"/>
      <c r="P144" s="305"/>
      <c r="Q144" s="232">
        <f t="shared" si="26"/>
        <v>0</v>
      </c>
      <c r="R144" s="208" t="str">
        <f t="shared" si="27"/>
        <v>ok</v>
      </c>
    </row>
    <row r="145" spans="1:18" ht="12.75">
      <c r="A145" s="68"/>
      <c r="B145" s="78"/>
      <c r="C145" s="78"/>
      <c r="D145" s="393" t="s">
        <v>317</v>
      </c>
      <c r="E145" s="363"/>
      <c r="F145" s="362"/>
      <c r="G145" s="364"/>
      <c r="H145" s="362"/>
      <c r="I145" s="76">
        <f>F145*H145</f>
        <v>0</v>
      </c>
      <c r="J145" s="113"/>
      <c r="K145" s="109"/>
      <c r="L145" s="355"/>
      <c r="M145" s="305"/>
      <c r="N145" s="305"/>
      <c r="O145" s="305"/>
      <c r="P145" s="305"/>
      <c r="Q145" s="232">
        <f t="shared" si="26"/>
        <v>0</v>
      </c>
      <c r="R145" s="208" t="str">
        <f t="shared" si="27"/>
        <v>ok</v>
      </c>
    </row>
    <row r="146" spans="1:18" ht="12.75">
      <c r="A146" s="68"/>
      <c r="B146" s="78"/>
      <c r="C146" s="78"/>
      <c r="D146" s="393"/>
      <c r="E146" s="363"/>
      <c r="F146" s="362"/>
      <c r="G146" s="364"/>
      <c r="H146" s="362"/>
      <c r="I146" s="76">
        <f>F146*H146</f>
        <v>0</v>
      </c>
      <c r="J146" s="113"/>
      <c r="K146" s="109"/>
      <c r="L146" s="355"/>
      <c r="M146" s="305"/>
      <c r="N146" s="305"/>
      <c r="O146" s="305"/>
      <c r="P146" s="305"/>
      <c r="Q146" s="232">
        <f t="shared" si="26"/>
        <v>0</v>
      </c>
      <c r="R146" s="208" t="str">
        <f t="shared" si="27"/>
        <v>ok</v>
      </c>
    </row>
    <row r="147" spans="1:18" ht="12.75">
      <c r="A147" s="68"/>
      <c r="B147" s="78"/>
      <c r="C147" s="78"/>
      <c r="D147" s="393" t="s">
        <v>319</v>
      </c>
      <c r="E147" s="363"/>
      <c r="F147" s="362"/>
      <c r="G147" s="364"/>
      <c r="H147" s="362"/>
      <c r="I147" s="76">
        <f>F147*H147</f>
        <v>0</v>
      </c>
      <c r="J147" s="113"/>
      <c r="K147" s="109"/>
      <c r="L147" s="355"/>
      <c r="M147" s="305"/>
      <c r="N147" s="305"/>
      <c r="O147" s="305"/>
      <c r="P147" s="305"/>
      <c r="Q147" s="232">
        <f t="shared" si="26"/>
        <v>0</v>
      </c>
      <c r="R147" s="208" t="str">
        <f t="shared" si="27"/>
        <v>ok</v>
      </c>
    </row>
    <row r="148" spans="1:18" ht="12.75">
      <c r="A148" s="68"/>
      <c r="B148" s="78"/>
      <c r="C148" s="78"/>
      <c r="D148" s="79"/>
      <c r="E148" s="79"/>
      <c r="F148" s="70"/>
      <c r="G148" s="71"/>
      <c r="H148" s="76"/>
      <c r="I148" s="82"/>
      <c r="J148" s="113"/>
      <c r="K148" s="109"/>
      <c r="L148" s="396"/>
      <c r="M148" s="82"/>
      <c r="N148" s="82"/>
      <c r="O148" s="82"/>
      <c r="P148" s="82"/>
      <c r="Q148" s="31"/>
      <c r="R148" s="207"/>
    </row>
    <row r="149" spans="1:18" ht="12.75">
      <c r="A149" s="68"/>
      <c r="B149" s="78" t="s">
        <v>46</v>
      </c>
      <c r="C149" s="78"/>
      <c r="D149" s="79" t="s">
        <v>320</v>
      </c>
      <c r="E149" s="79"/>
      <c r="F149" s="70"/>
      <c r="G149" s="71"/>
      <c r="H149" s="76"/>
      <c r="I149" s="82">
        <f>SUM(I135:I148)</f>
        <v>0</v>
      </c>
      <c r="J149" s="113"/>
      <c r="K149" s="109"/>
      <c r="L149" s="82">
        <f>SUM(L135:L148)</f>
        <v>0</v>
      </c>
      <c r="M149" s="82">
        <f>SUM(M135:M148)</f>
        <v>0</v>
      </c>
      <c r="N149" s="82">
        <f>SUM(N135:N148)</f>
        <v>0</v>
      </c>
      <c r="O149" s="82">
        <f>SUM(O135:O148)</f>
        <v>0</v>
      </c>
      <c r="P149" s="82">
        <f>SUM(P135:P148)</f>
        <v>0</v>
      </c>
      <c r="Q149" s="31">
        <f>SUM(L149:P149)</f>
        <v>0</v>
      </c>
      <c r="R149" s="207" t="str">
        <f>IF(Q149-I149=0,"ok","error")</f>
        <v>ok</v>
      </c>
    </row>
    <row r="150" spans="1:18" ht="12.75">
      <c r="A150" s="68"/>
      <c r="B150" s="93"/>
      <c r="C150" s="93"/>
      <c r="D150" s="69"/>
      <c r="E150" s="69"/>
      <c r="F150" s="70"/>
      <c r="G150" s="71"/>
      <c r="H150" s="70"/>
      <c r="I150" s="70"/>
      <c r="J150" s="113"/>
      <c r="K150" s="109"/>
      <c r="L150" s="118"/>
      <c r="M150" s="118"/>
      <c r="N150" s="118"/>
      <c r="O150" s="118"/>
      <c r="P150" s="118"/>
      <c r="Q150" s="118"/>
      <c r="R150" s="206"/>
    </row>
    <row r="151" spans="1:18" ht="12.75">
      <c r="A151" s="381">
        <v>10</v>
      </c>
      <c r="B151" s="59" t="s">
        <v>3</v>
      </c>
      <c r="C151" s="59"/>
      <c r="D151" s="10" t="s">
        <v>187</v>
      </c>
      <c r="E151" s="114"/>
      <c r="F151" s="61" t="s">
        <v>149</v>
      </c>
      <c r="G151" s="62" t="s">
        <v>148</v>
      </c>
      <c r="H151" s="64" t="s">
        <v>150</v>
      </c>
      <c r="I151" s="64" t="s">
        <v>151</v>
      </c>
      <c r="J151" s="65" t="s">
        <v>20</v>
      </c>
      <c r="K151" s="109"/>
      <c r="L151" s="64" t="str">
        <f aca="true" t="shared" si="29" ref="L151:R151">L7</f>
        <v>Arendus</v>
      </c>
      <c r="M151" s="498" t="str">
        <f t="shared" si="29"/>
        <v>daatum</v>
      </c>
      <c r="N151" s="498" t="str">
        <f t="shared" si="29"/>
        <v>daatum</v>
      </c>
      <c r="O151" s="498" t="str">
        <f t="shared" si="29"/>
        <v>daatum</v>
      </c>
      <c r="P151" s="498" t="str">
        <f t="shared" si="29"/>
        <v>daatum</v>
      </c>
      <c r="Q151" s="64" t="str">
        <f t="shared" si="29"/>
        <v>kokku €</v>
      </c>
      <c r="R151" s="64" t="str">
        <f t="shared" si="29"/>
        <v>kontroll</v>
      </c>
    </row>
    <row r="152" spans="1:18" ht="12.75">
      <c r="A152" s="96"/>
      <c r="B152" s="75"/>
      <c r="C152" s="75"/>
      <c r="D152" s="75"/>
      <c r="E152" s="75"/>
      <c r="F152" s="76"/>
      <c r="G152" s="84"/>
      <c r="H152" s="76"/>
      <c r="I152" s="76"/>
      <c r="J152" s="331"/>
      <c r="K152" s="487"/>
      <c r="L152" s="355"/>
      <c r="M152" s="232"/>
      <c r="N152" s="232"/>
      <c r="O152" s="232"/>
      <c r="P152" s="232"/>
      <c r="Q152" s="232"/>
      <c r="R152" s="351"/>
    </row>
    <row r="153" spans="1:18" ht="12.75">
      <c r="A153" s="214"/>
      <c r="B153" s="218" t="s">
        <v>47</v>
      </c>
      <c r="C153" s="218"/>
      <c r="D153" s="215" t="s">
        <v>219</v>
      </c>
      <c r="E153" s="363"/>
      <c r="F153" s="362"/>
      <c r="G153" s="364"/>
      <c r="H153" s="362"/>
      <c r="I153" s="76">
        <f>F153*H153</f>
        <v>0</v>
      </c>
      <c r="J153" s="224"/>
      <c r="K153" s="219"/>
      <c r="L153" s="355"/>
      <c r="M153" s="362"/>
      <c r="N153" s="305"/>
      <c r="O153" s="305"/>
      <c r="P153" s="305"/>
      <c r="Q153" s="232">
        <f>SUM(L153:P153)</f>
        <v>0</v>
      </c>
      <c r="R153" s="208" t="str">
        <f aca="true" t="shared" si="30" ref="R153:R159">IF(Q153-I153=0,"ok","error")</f>
        <v>ok</v>
      </c>
    </row>
    <row r="154" spans="1:18" ht="12.75">
      <c r="A154" s="214"/>
      <c r="B154" s="220" t="s">
        <v>48</v>
      </c>
      <c r="C154" s="215" t="s">
        <v>49</v>
      </c>
      <c r="D154" s="215" t="s">
        <v>361</v>
      </c>
      <c r="E154" s="363"/>
      <c r="F154" s="362"/>
      <c r="G154" s="364"/>
      <c r="H154" s="362"/>
      <c r="I154" s="76">
        <f>F154*H154</f>
        <v>0</v>
      </c>
      <c r="J154" s="224"/>
      <c r="K154" s="219"/>
      <c r="L154" s="355"/>
      <c r="M154" s="362"/>
      <c r="N154" s="305"/>
      <c r="O154" s="305"/>
      <c r="P154" s="305"/>
      <c r="Q154" s="232">
        <f>SUM(L154:P154)</f>
        <v>0</v>
      </c>
      <c r="R154" s="208" t="str">
        <f t="shared" si="30"/>
        <v>ok</v>
      </c>
    </row>
    <row r="155" spans="1:18" ht="12.75">
      <c r="A155" s="214"/>
      <c r="B155" s="218" t="s">
        <v>243</v>
      </c>
      <c r="C155" s="218"/>
      <c r="D155" s="215" t="s">
        <v>411</v>
      </c>
      <c r="E155" s="363"/>
      <c r="F155" s="362"/>
      <c r="G155" s="364"/>
      <c r="H155" s="362"/>
      <c r="I155" s="76">
        <f>F155*H155</f>
        <v>0</v>
      </c>
      <c r="J155" s="224"/>
      <c r="K155" s="219"/>
      <c r="L155" s="355"/>
      <c r="M155" s="362"/>
      <c r="N155" s="305"/>
      <c r="O155" s="305"/>
      <c r="P155" s="305"/>
      <c r="Q155" s="232">
        <f>SUM(L155:P155)</f>
        <v>0</v>
      </c>
      <c r="R155" s="208" t="str">
        <f t="shared" si="30"/>
        <v>ok</v>
      </c>
    </row>
    <row r="156" spans="1:18" ht="12.75">
      <c r="A156" s="214"/>
      <c r="B156" s="218"/>
      <c r="C156" s="218"/>
      <c r="D156" s="215"/>
      <c r="E156" s="363"/>
      <c r="F156" s="362"/>
      <c r="G156" s="364"/>
      <c r="H156" s="362"/>
      <c r="I156" s="76">
        <f>F156*H156</f>
        <v>0</v>
      </c>
      <c r="J156" s="224"/>
      <c r="K156" s="219"/>
      <c r="L156" s="355"/>
      <c r="M156" s="305"/>
      <c r="N156" s="305"/>
      <c r="O156" s="305"/>
      <c r="P156" s="305"/>
      <c r="Q156" s="232">
        <f>SUM(L156:P156)</f>
        <v>0</v>
      </c>
      <c r="R156" s="208" t="str">
        <f t="shared" si="30"/>
        <v>ok</v>
      </c>
    </row>
    <row r="157" spans="1:18" ht="12.75">
      <c r="A157" s="214"/>
      <c r="B157" s="218" t="s">
        <v>50</v>
      </c>
      <c r="C157" s="218"/>
      <c r="D157" s="215" t="s">
        <v>221</v>
      </c>
      <c r="E157" s="363"/>
      <c r="F157" s="362"/>
      <c r="G157" s="364"/>
      <c r="H157" s="362"/>
      <c r="I157" s="76">
        <f>F157*H157</f>
        <v>0</v>
      </c>
      <c r="J157" s="224"/>
      <c r="K157" s="219"/>
      <c r="L157" s="355"/>
      <c r="M157" s="305"/>
      <c r="N157" s="305"/>
      <c r="O157" s="305"/>
      <c r="P157" s="305"/>
      <c r="Q157" s="232">
        <f>SUM(L157:P157)</f>
        <v>0</v>
      </c>
      <c r="R157" s="208" t="str">
        <f t="shared" si="30"/>
        <v>ok</v>
      </c>
    </row>
    <row r="158" spans="1:18" ht="12.75">
      <c r="A158" s="96"/>
      <c r="B158" s="97"/>
      <c r="C158" s="97"/>
      <c r="D158" s="75"/>
      <c r="E158" s="75"/>
      <c r="F158" s="76"/>
      <c r="G158" s="84"/>
      <c r="H158" s="76"/>
      <c r="I158" s="76"/>
      <c r="J158" s="331"/>
      <c r="K158" s="487"/>
      <c r="L158" s="355"/>
      <c r="M158" s="232"/>
      <c r="N158" s="232"/>
      <c r="O158" s="232"/>
      <c r="P158" s="232"/>
      <c r="Q158" s="232"/>
      <c r="R158" s="351" t="str">
        <f t="shared" si="30"/>
        <v>ok</v>
      </c>
    </row>
    <row r="159" spans="1:18" ht="12.75">
      <c r="A159" s="68"/>
      <c r="B159" s="78" t="s">
        <v>51</v>
      </c>
      <c r="C159" s="78"/>
      <c r="D159" s="79" t="s">
        <v>362</v>
      </c>
      <c r="E159" s="79"/>
      <c r="F159" s="70"/>
      <c r="G159" s="71"/>
      <c r="H159" s="76"/>
      <c r="I159" s="82">
        <f>SUM(I153:I158)</f>
        <v>0</v>
      </c>
      <c r="J159" s="113"/>
      <c r="K159" s="109"/>
      <c r="L159" s="82">
        <f>SUM(L153:L158)</f>
        <v>0</v>
      </c>
      <c r="M159" s="82">
        <f>SUM(M153:M158)</f>
        <v>0</v>
      </c>
      <c r="N159" s="82">
        <f>SUM(N153:N158)</f>
        <v>0</v>
      </c>
      <c r="O159" s="82">
        <f>SUM(O153:O158)</f>
        <v>0</v>
      </c>
      <c r="P159" s="82">
        <f>SUM(P153:P158)</f>
        <v>0</v>
      </c>
      <c r="Q159" s="31">
        <f>SUM(L159:P159)</f>
        <v>0</v>
      </c>
      <c r="R159" s="207" t="str">
        <f t="shared" si="30"/>
        <v>ok</v>
      </c>
    </row>
    <row r="160" spans="1:18" ht="12.75">
      <c r="A160" s="68"/>
      <c r="B160" s="69"/>
      <c r="C160" s="69"/>
      <c r="D160" s="69"/>
      <c r="E160" s="69"/>
      <c r="F160" s="70"/>
      <c r="G160" s="71"/>
      <c r="H160" s="70"/>
      <c r="I160" s="70"/>
      <c r="J160" s="113"/>
      <c r="K160" s="109"/>
      <c r="L160" s="118"/>
      <c r="M160" s="118"/>
      <c r="N160" s="118"/>
      <c r="O160" s="118"/>
      <c r="P160" s="118"/>
      <c r="Q160" s="118"/>
      <c r="R160" s="206"/>
    </row>
    <row r="161" spans="1:18" ht="12.75">
      <c r="A161" s="381">
        <v>11</v>
      </c>
      <c r="B161" s="59" t="s">
        <v>4</v>
      </c>
      <c r="C161" s="59"/>
      <c r="D161" s="60" t="s">
        <v>188</v>
      </c>
      <c r="E161" s="111"/>
      <c r="F161" s="61" t="s">
        <v>149</v>
      </c>
      <c r="G161" s="62" t="s">
        <v>148</v>
      </c>
      <c r="H161" s="64" t="s">
        <v>150</v>
      </c>
      <c r="I161" s="64" t="s">
        <v>151</v>
      </c>
      <c r="J161" s="65" t="s">
        <v>20</v>
      </c>
      <c r="K161" s="109"/>
      <c r="L161" s="64" t="str">
        <f aca="true" t="shared" si="31" ref="L161:R161">L7</f>
        <v>Arendus</v>
      </c>
      <c r="M161" s="498" t="str">
        <f t="shared" si="31"/>
        <v>daatum</v>
      </c>
      <c r="N161" s="498" t="str">
        <f t="shared" si="31"/>
        <v>daatum</v>
      </c>
      <c r="O161" s="498" t="str">
        <f t="shared" si="31"/>
        <v>daatum</v>
      </c>
      <c r="P161" s="498" t="str">
        <f t="shared" si="31"/>
        <v>daatum</v>
      </c>
      <c r="Q161" s="64" t="str">
        <f t="shared" si="31"/>
        <v>kokku €</v>
      </c>
      <c r="R161" s="64" t="str">
        <f t="shared" si="31"/>
        <v>kontroll</v>
      </c>
    </row>
    <row r="162" spans="1:18" ht="12.75">
      <c r="A162" s="96"/>
      <c r="B162" s="75"/>
      <c r="C162" s="75"/>
      <c r="D162" s="75"/>
      <c r="E162" s="75"/>
      <c r="F162" s="76"/>
      <c r="G162" s="84"/>
      <c r="H162" s="76"/>
      <c r="I162" s="76"/>
      <c r="J162" s="331"/>
      <c r="K162" s="487"/>
      <c r="L162" s="355"/>
      <c r="M162" s="232"/>
      <c r="N162" s="232"/>
      <c r="O162" s="232"/>
      <c r="P162" s="232"/>
      <c r="Q162" s="232"/>
      <c r="R162" s="351"/>
    </row>
    <row r="163" spans="1:18" ht="12.75">
      <c r="A163" s="214"/>
      <c r="B163" s="218" t="s">
        <v>52</v>
      </c>
      <c r="C163" s="218"/>
      <c r="D163" s="215" t="s">
        <v>342</v>
      </c>
      <c r="E163" s="363"/>
      <c r="F163" s="362"/>
      <c r="G163" s="364"/>
      <c r="H163" s="362"/>
      <c r="I163" s="76">
        <f>F163*H163</f>
        <v>0</v>
      </c>
      <c r="J163" s="335"/>
      <c r="K163" s="219"/>
      <c r="L163" s="355"/>
      <c r="M163" s="305"/>
      <c r="N163" s="305"/>
      <c r="O163" s="305"/>
      <c r="P163" s="305"/>
      <c r="Q163" s="232">
        <f>SUM(L163:P163)</f>
        <v>0</v>
      </c>
      <c r="R163" s="208" t="str">
        <f>IF(Q163-I163=0,"ok","error")</f>
        <v>ok</v>
      </c>
    </row>
    <row r="164" spans="1:18" ht="12.75">
      <c r="A164" s="96"/>
      <c r="B164" s="75"/>
      <c r="C164" s="75"/>
      <c r="D164" s="75"/>
      <c r="E164" s="75"/>
      <c r="F164" s="76"/>
      <c r="G164" s="84"/>
      <c r="H164" s="76"/>
      <c r="I164" s="76"/>
      <c r="J164" s="331"/>
      <c r="K164" s="487"/>
      <c r="L164" s="355"/>
      <c r="M164" s="232"/>
      <c r="N164" s="232"/>
      <c r="O164" s="232"/>
      <c r="P164" s="232"/>
      <c r="Q164" s="232"/>
      <c r="R164" s="351"/>
    </row>
    <row r="165" spans="1:18" ht="12.75">
      <c r="A165" s="68"/>
      <c r="B165" s="91" t="s">
        <v>54</v>
      </c>
      <c r="C165" s="91"/>
      <c r="D165" s="92" t="s">
        <v>222</v>
      </c>
      <c r="E165" s="92"/>
      <c r="F165" s="76"/>
      <c r="G165" s="84"/>
      <c r="H165" s="76"/>
      <c r="I165" s="90">
        <f>SUM(I163:I163)</f>
        <v>0</v>
      </c>
      <c r="J165" s="113"/>
      <c r="K165" s="109"/>
      <c r="L165" s="90">
        <f>SUM(L163:L163)</f>
        <v>0</v>
      </c>
      <c r="M165" s="90">
        <f>SUM(M163:M163)</f>
        <v>0</v>
      </c>
      <c r="N165" s="90">
        <f>SUM(N163:N163)</f>
        <v>0</v>
      </c>
      <c r="O165" s="90">
        <f>SUM(O163:O163)</f>
        <v>0</v>
      </c>
      <c r="P165" s="90">
        <f>SUM(P163:P163)</f>
        <v>0</v>
      </c>
      <c r="Q165" s="31">
        <f>SUM(L165:P165)</f>
        <v>0</v>
      </c>
      <c r="R165" s="207" t="str">
        <f>IF(Q165-I165=0,"ok","error")</f>
        <v>ok</v>
      </c>
    </row>
    <row r="166" spans="1:18" ht="12.75">
      <c r="A166" s="68"/>
      <c r="B166" s="69"/>
      <c r="C166" s="69"/>
      <c r="D166" s="83" t="s">
        <v>113</v>
      </c>
      <c r="E166" s="75"/>
      <c r="F166" s="76"/>
      <c r="G166" s="84"/>
      <c r="H166" s="76"/>
      <c r="I166" s="76"/>
      <c r="J166" s="113"/>
      <c r="K166" s="109"/>
      <c r="L166" s="118"/>
      <c r="M166" s="118"/>
      <c r="N166" s="118"/>
      <c r="O166" s="118"/>
      <c r="P166" s="118"/>
      <c r="Q166" s="118"/>
      <c r="R166" s="206"/>
    </row>
    <row r="167" spans="1:18" ht="12.75">
      <c r="A167" s="381">
        <v>12</v>
      </c>
      <c r="B167" s="59" t="s">
        <v>5</v>
      </c>
      <c r="C167" s="59"/>
      <c r="D167" s="60" t="s">
        <v>132</v>
      </c>
      <c r="E167" s="111"/>
      <c r="F167" s="61" t="s">
        <v>149</v>
      </c>
      <c r="G167" s="62" t="s">
        <v>148</v>
      </c>
      <c r="H167" s="64" t="s">
        <v>150</v>
      </c>
      <c r="I167" s="64" t="s">
        <v>151</v>
      </c>
      <c r="J167" s="65" t="s">
        <v>20</v>
      </c>
      <c r="K167" s="109"/>
      <c r="L167" s="64" t="str">
        <f aca="true" t="shared" si="32" ref="L167:R167">L7</f>
        <v>Arendus</v>
      </c>
      <c r="M167" s="498" t="str">
        <f t="shared" si="32"/>
        <v>daatum</v>
      </c>
      <c r="N167" s="498" t="str">
        <f t="shared" si="32"/>
        <v>daatum</v>
      </c>
      <c r="O167" s="498" t="str">
        <f t="shared" si="32"/>
        <v>daatum</v>
      </c>
      <c r="P167" s="498" t="str">
        <f t="shared" si="32"/>
        <v>daatum</v>
      </c>
      <c r="Q167" s="64" t="str">
        <f t="shared" si="32"/>
        <v>kokku €</v>
      </c>
      <c r="R167" s="64" t="str">
        <f t="shared" si="32"/>
        <v>kontroll</v>
      </c>
    </row>
    <row r="168" spans="1:18" ht="12.75">
      <c r="A168" s="96"/>
      <c r="B168" s="92"/>
      <c r="C168" s="92"/>
      <c r="D168" s="11"/>
      <c r="E168" s="99"/>
      <c r="F168" s="76"/>
      <c r="G168" s="84"/>
      <c r="H168" s="76"/>
      <c r="I168" s="76"/>
      <c r="J168" s="331"/>
      <c r="K168" s="487"/>
      <c r="L168" s="355"/>
      <c r="M168" s="232"/>
      <c r="N168" s="232"/>
      <c r="O168" s="232"/>
      <c r="P168" s="232"/>
      <c r="Q168" s="232"/>
      <c r="R168" s="351"/>
    </row>
    <row r="169" spans="1:18" ht="12.75">
      <c r="A169" s="214"/>
      <c r="B169" s="228" t="s">
        <v>213</v>
      </c>
      <c r="C169" s="228"/>
      <c r="D169" s="223" t="s">
        <v>117</v>
      </c>
      <c r="E169" s="365"/>
      <c r="F169" s="362"/>
      <c r="G169" s="364"/>
      <c r="H169" s="362"/>
      <c r="I169" s="76">
        <f aca="true" t="shared" si="33" ref="I169:I184">F169*H169</f>
        <v>0</v>
      </c>
      <c r="J169" s="367" t="s">
        <v>16</v>
      </c>
      <c r="K169" s="219"/>
      <c r="L169" s="355"/>
      <c r="M169" s="305"/>
      <c r="N169" s="362"/>
      <c r="O169" s="305"/>
      <c r="P169" s="362"/>
      <c r="Q169" s="118">
        <f aca="true" t="shared" si="34" ref="Q169:Q184">SUM(L169:P169)</f>
        <v>0</v>
      </c>
      <c r="R169" s="208" t="str">
        <f aca="true" t="shared" si="35" ref="R169:R184">IF(Q169-I169=0,"ok","error")</f>
        <v>ok</v>
      </c>
    </row>
    <row r="170" spans="1:18" ht="12.75">
      <c r="A170" s="214"/>
      <c r="B170" s="228"/>
      <c r="C170" s="228"/>
      <c r="D170" s="223" t="s">
        <v>425</v>
      </c>
      <c r="E170" s="365"/>
      <c r="F170" s="362"/>
      <c r="G170" s="364"/>
      <c r="H170" s="362"/>
      <c r="I170" s="76">
        <f t="shared" si="33"/>
        <v>0</v>
      </c>
      <c r="J170" s="367"/>
      <c r="K170" s="219"/>
      <c r="L170" s="355"/>
      <c r="M170" s="305"/>
      <c r="N170" s="362"/>
      <c r="O170" s="305"/>
      <c r="P170" s="362"/>
      <c r="Q170" s="118">
        <f aca="true" t="shared" si="36" ref="Q170:Q175">SUM(L170:P170)</f>
        <v>0</v>
      </c>
      <c r="R170" s="208" t="str">
        <f aca="true" t="shared" si="37" ref="R170:R175">IF(Q170-I170=0,"ok","error")</f>
        <v>ok</v>
      </c>
    </row>
    <row r="171" spans="1:18" ht="12.75">
      <c r="A171" s="214"/>
      <c r="B171" s="228"/>
      <c r="C171" s="228"/>
      <c r="D171" s="223" t="s">
        <v>426</v>
      </c>
      <c r="E171" s="365"/>
      <c r="F171" s="362"/>
      <c r="G171" s="364"/>
      <c r="H171" s="362"/>
      <c r="I171" s="76">
        <f t="shared" si="33"/>
        <v>0</v>
      </c>
      <c r="J171" s="367"/>
      <c r="K171" s="219"/>
      <c r="L171" s="355"/>
      <c r="M171" s="305"/>
      <c r="N171" s="362"/>
      <c r="O171" s="305"/>
      <c r="P171" s="362"/>
      <c r="Q171" s="118">
        <f t="shared" si="36"/>
        <v>0</v>
      </c>
      <c r="R171" s="208" t="str">
        <f t="shared" si="37"/>
        <v>ok</v>
      </c>
    </row>
    <row r="172" spans="1:18" ht="12.75">
      <c r="A172" s="214"/>
      <c r="B172" s="228"/>
      <c r="C172" s="228"/>
      <c r="D172" s="230" t="s">
        <v>410</v>
      </c>
      <c r="E172" s="365"/>
      <c r="F172" s="362"/>
      <c r="G172" s="364"/>
      <c r="H172" s="362"/>
      <c r="I172" s="76">
        <f t="shared" si="33"/>
        <v>0</v>
      </c>
      <c r="J172" s="335"/>
      <c r="K172" s="219"/>
      <c r="L172" s="355"/>
      <c r="M172" s="305"/>
      <c r="N172" s="305"/>
      <c r="O172" s="305"/>
      <c r="P172" s="362"/>
      <c r="Q172" s="118">
        <f t="shared" si="36"/>
        <v>0</v>
      </c>
      <c r="R172" s="208" t="str">
        <f t="shared" si="37"/>
        <v>ok</v>
      </c>
    </row>
    <row r="173" spans="1:18" ht="12.75">
      <c r="A173" s="214"/>
      <c r="B173" s="228"/>
      <c r="C173" s="228"/>
      <c r="D173" s="229" t="s">
        <v>427</v>
      </c>
      <c r="E173" s="365"/>
      <c r="F173" s="362"/>
      <c r="G173" s="364"/>
      <c r="H173" s="362"/>
      <c r="I173" s="76">
        <f>F173*H173</f>
        <v>0</v>
      </c>
      <c r="J173" s="335"/>
      <c r="K173" s="219"/>
      <c r="L173" s="355"/>
      <c r="M173" s="305"/>
      <c r="N173" s="305"/>
      <c r="O173" s="305"/>
      <c r="P173" s="362"/>
      <c r="Q173" s="118">
        <f t="shared" si="36"/>
        <v>0</v>
      </c>
      <c r="R173" s="208" t="str">
        <f t="shared" si="37"/>
        <v>ok</v>
      </c>
    </row>
    <row r="174" spans="1:18" ht="12.75">
      <c r="A174" s="214"/>
      <c r="B174" s="228"/>
      <c r="C174" s="228"/>
      <c r="D174" s="229" t="s">
        <v>428</v>
      </c>
      <c r="E174" s="365"/>
      <c r="F174" s="362"/>
      <c r="G174" s="364"/>
      <c r="H174" s="362"/>
      <c r="I174" s="76">
        <f>F174*H174</f>
        <v>0</v>
      </c>
      <c r="J174" s="335"/>
      <c r="K174" s="219"/>
      <c r="L174" s="355"/>
      <c r="M174" s="305"/>
      <c r="N174" s="305"/>
      <c r="O174" s="305"/>
      <c r="P174" s="362"/>
      <c r="Q174" s="118">
        <f t="shared" si="36"/>
        <v>0</v>
      </c>
      <c r="R174" s="208" t="str">
        <f t="shared" si="37"/>
        <v>ok</v>
      </c>
    </row>
    <row r="175" spans="1:18" ht="12.75">
      <c r="A175" s="214"/>
      <c r="B175" s="228"/>
      <c r="C175" s="228"/>
      <c r="D175" s="229" t="s">
        <v>363</v>
      </c>
      <c r="E175" s="365"/>
      <c r="F175" s="362"/>
      <c r="G175" s="364"/>
      <c r="H175" s="362"/>
      <c r="I175" s="76">
        <f>F175*H175</f>
        <v>0</v>
      </c>
      <c r="J175" s="335"/>
      <c r="K175" s="219"/>
      <c r="L175" s="355"/>
      <c r="M175" s="305"/>
      <c r="N175" s="305"/>
      <c r="O175" s="305"/>
      <c r="P175" s="362"/>
      <c r="Q175" s="118">
        <f t="shared" si="36"/>
        <v>0</v>
      </c>
      <c r="R175" s="208" t="str">
        <f t="shared" si="37"/>
        <v>ok</v>
      </c>
    </row>
    <row r="176" spans="1:18" ht="12.75">
      <c r="A176" s="214"/>
      <c r="B176" s="228" t="s">
        <v>244</v>
      </c>
      <c r="C176" s="228"/>
      <c r="D176" s="229" t="s">
        <v>133</v>
      </c>
      <c r="E176" s="365"/>
      <c r="F176" s="362"/>
      <c r="G176" s="364"/>
      <c r="H176" s="362"/>
      <c r="I176" s="76">
        <f t="shared" si="33"/>
        <v>0</v>
      </c>
      <c r="J176" s="335"/>
      <c r="K176" s="219"/>
      <c r="L176" s="355"/>
      <c r="M176" s="305"/>
      <c r="N176" s="305"/>
      <c r="O176" s="305"/>
      <c r="P176" s="362"/>
      <c r="Q176" s="118">
        <f t="shared" si="34"/>
        <v>0</v>
      </c>
      <c r="R176" s="208" t="str">
        <f t="shared" si="35"/>
        <v>ok</v>
      </c>
    </row>
    <row r="177" spans="1:18" ht="12.75">
      <c r="A177" s="214"/>
      <c r="B177" s="228" t="s">
        <v>214</v>
      </c>
      <c r="C177" s="228"/>
      <c r="D177" s="229" t="s">
        <v>365</v>
      </c>
      <c r="E177" s="365"/>
      <c r="F177" s="362"/>
      <c r="G177" s="364"/>
      <c r="H177" s="362"/>
      <c r="I177" s="76">
        <f t="shared" si="33"/>
        <v>0</v>
      </c>
      <c r="J177" s="335"/>
      <c r="K177" s="219"/>
      <c r="L177" s="355"/>
      <c r="M177" s="305"/>
      <c r="N177" s="305"/>
      <c r="O177" s="305"/>
      <c r="P177" s="362"/>
      <c r="Q177" s="118">
        <f t="shared" si="34"/>
        <v>0</v>
      </c>
      <c r="R177" s="208" t="str">
        <f t="shared" si="35"/>
        <v>ok</v>
      </c>
    </row>
    <row r="178" spans="1:18" ht="12.75">
      <c r="A178" s="214"/>
      <c r="B178" s="228" t="s">
        <v>55</v>
      </c>
      <c r="C178" s="228"/>
      <c r="D178" s="230" t="s">
        <v>268</v>
      </c>
      <c r="E178" s="365"/>
      <c r="F178" s="362"/>
      <c r="G178" s="364"/>
      <c r="H178" s="362"/>
      <c r="I178" s="76">
        <f t="shared" si="33"/>
        <v>0</v>
      </c>
      <c r="J178" s="335"/>
      <c r="K178" s="219"/>
      <c r="L178" s="355"/>
      <c r="M178" s="305"/>
      <c r="N178" s="305"/>
      <c r="O178" s="305"/>
      <c r="P178" s="362"/>
      <c r="Q178" s="118">
        <f t="shared" si="34"/>
        <v>0</v>
      </c>
      <c r="R178" s="208" t="str">
        <f t="shared" si="35"/>
        <v>ok</v>
      </c>
    </row>
    <row r="179" spans="1:18" ht="12.75">
      <c r="A179" s="214"/>
      <c r="B179" s="228" t="s">
        <v>56</v>
      </c>
      <c r="C179" s="228"/>
      <c r="D179" s="230" t="s">
        <v>364</v>
      </c>
      <c r="E179" s="365"/>
      <c r="F179" s="362"/>
      <c r="G179" s="364"/>
      <c r="H179" s="362"/>
      <c r="I179" s="76">
        <f t="shared" si="33"/>
        <v>0</v>
      </c>
      <c r="J179" s="335"/>
      <c r="K179" s="219"/>
      <c r="L179" s="355"/>
      <c r="M179" s="305"/>
      <c r="N179" s="305"/>
      <c r="O179" s="305"/>
      <c r="P179" s="362"/>
      <c r="Q179" s="118">
        <f t="shared" si="34"/>
        <v>0</v>
      </c>
      <c r="R179" s="208" t="str">
        <f t="shared" si="35"/>
        <v>ok</v>
      </c>
    </row>
    <row r="180" spans="1:18" ht="12.75">
      <c r="A180" s="214"/>
      <c r="B180" s="228" t="s">
        <v>216</v>
      </c>
      <c r="C180" s="228"/>
      <c r="D180" s="230" t="s">
        <v>217</v>
      </c>
      <c r="E180" s="365"/>
      <c r="F180" s="362"/>
      <c r="G180" s="364"/>
      <c r="H180" s="362"/>
      <c r="I180" s="76">
        <f t="shared" si="33"/>
        <v>0</v>
      </c>
      <c r="J180" s="335"/>
      <c r="K180" s="219"/>
      <c r="L180" s="355"/>
      <c r="M180" s="305"/>
      <c r="N180" s="305"/>
      <c r="O180" s="305"/>
      <c r="P180" s="362"/>
      <c r="Q180" s="118">
        <f t="shared" si="34"/>
        <v>0</v>
      </c>
      <c r="R180" s="208" t="str">
        <f t="shared" si="35"/>
        <v>ok</v>
      </c>
    </row>
    <row r="181" spans="1:18" ht="12.75">
      <c r="A181" s="214"/>
      <c r="B181" s="228" t="s">
        <v>58</v>
      </c>
      <c r="C181" s="229" t="s">
        <v>59</v>
      </c>
      <c r="D181" s="230"/>
      <c r="E181" s="365"/>
      <c r="F181" s="362"/>
      <c r="G181" s="364"/>
      <c r="H181" s="362"/>
      <c r="I181" s="76">
        <f t="shared" si="33"/>
        <v>0</v>
      </c>
      <c r="J181" s="335"/>
      <c r="K181" s="219"/>
      <c r="L181" s="355"/>
      <c r="M181" s="305"/>
      <c r="N181" s="305"/>
      <c r="O181" s="305"/>
      <c r="P181" s="362"/>
      <c r="Q181" s="118">
        <f t="shared" si="34"/>
        <v>0</v>
      </c>
      <c r="R181" s="208" t="str">
        <f t="shared" si="35"/>
        <v>ok</v>
      </c>
    </row>
    <row r="182" spans="1:18" ht="12.75">
      <c r="A182" s="214"/>
      <c r="B182" s="228" t="s">
        <v>61</v>
      </c>
      <c r="C182" s="229" t="s">
        <v>60</v>
      </c>
      <c r="D182" s="230" t="s">
        <v>366</v>
      </c>
      <c r="E182" s="365"/>
      <c r="F182" s="362"/>
      <c r="G182" s="364"/>
      <c r="H182" s="362"/>
      <c r="I182" s="76">
        <f t="shared" si="33"/>
        <v>0</v>
      </c>
      <c r="J182" s="335"/>
      <c r="K182" s="219"/>
      <c r="L182" s="355"/>
      <c r="M182" s="305"/>
      <c r="N182" s="305"/>
      <c r="O182" s="305"/>
      <c r="P182" s="362"/>
      <c r="Q182" s="118">
        <f t="shared" si="34"/>
        <v>0</v>
      </c>
      <c r="R182" s="208" t="str">
        <f t="shared" si="35"/>
        <v>ok</v>
      </c>
    </row>
    <row r="183" spans="1:18" ht="12.75">
      <c r="A183" s="214"/>
      <c r="B183" s="229"/>
      <c r="C183" s="229" t="s">
        <v>65</v>
      </c>
      <c r="D183" s="230" t="s">
        <v>215</v>
      </c>
      <c r="E183" s="365"/>
      <c r="F183" s="362"/>
      <c r="G183" s="364"/>
      <c r="H183" s="362"/>
      <c r="I183" s="76">
        <f t="shared" si="33"/>
        <v>0</v>
      </c>
      <c r="J183" s="335"/>
      <c r="K183" s="219"/>
      <c r="L183" s="355"/>
      <c r="M183" s="305"/>
      <c r="N183" s="305"/>
      <c r="O183" s="305"/>
      <c r="P183" s="362"/>
      <c r="Q183" s="118">
        <f t="shared" si="34"/>
        <v>0</v>
      </c>
      <c r="R183" s="208" t="str">
        <f t="shared" si="35"/>
        <v>ok</v>
      </c>
    </row>
    <row r="184" spans="1:18" ht="12.75">
      <c r="A184" s="214"/>
      <c r="B184" s="228" t="s">
        <v>66</v>
      </c>
      <c r="C184" s="229" t="s">
        <v>67</v>
      </c>
      <c r="D184" s="229" t="s">
        <v>123</v>
      </c>
      <c r="E184" s="365"/>
      <c r="F184" s="362"/>
      <c r="G184" s="364"/>
      <c r="H184" s="362"/>
      <c r="I184" s="76">
        <f t="shared" si="33"/>
        <v>0</v>
      </c>
      <c r="J184" s="335"/>
      <c r="K184" s="219"/>
      <c r="L184" s="355"/>
      <c r="M184" s="305"/>
      <c r="N184" s="305"/>
      <c r="O184" s="305"/>
      <c r="P184" s="362"/>
      <c r="Q184" s="118">
        <f t="shared" si="34"/>
        <v>0</v>
      </c>
      <c r="R184" s="208" t="str">
        <f t="shared" si="35"/>
        <v>ok</v>
      </c>
    </row>
    <row r="185" spans="1:18" ht="12.75">
      <c r="A185" s="96"/>
      <c r="B185" s="99"/>
      <c r="C185" s="99"/>
      <c r="D185" s="99"/>
      <c r="E185" s="99"/>
      <c r="F185" s="76"/>
      <c r="G185" s="84"/>
      <c r="H185" s="76"/>
      <c r="I185" s="76"/>
      <c r="J185" s="331"/>
      <c r="K185" s="487"/>
      <c r="L185" s="355"/>
      <c r="M185" s="232"/>
      <c r="N185" s="232"/>
      <c r="O185" s="232"/>
      <c r="P185" s="232"/>
      <c r="Q185" s="232"/>
      <c r="R185" s="351"/>
    </row>
    <row r="186" spans="1:18" ht="12.75">
      <c r="A186" s="68"/>
      <c r="B186" s="78" t="s">
        <v>68</v>
      </c>
      <c r="C186" s="78"/>
      <c r="D186" s="79" t="s">
        <v>153</v>
      </c>
      <c r="E186" s="79"/>
      <c r="F186" s="70"/>
      <c r="G186" s="71"/>
      <c r="H186" s="76"/>
      <c r="I186" s="82">
        <f>SUM(I168:I184)</f>
        <v>0</v>
      </c>
      <c r="J186" s="331"/>
      <c r="K186" s="109"/>
      <c r="L186" s="82">
        <f>SUM(L168:L184)</f>
        <v>0</v>
      </c>
      <c r="M186" s="82">
        <f>SUM(M168:M184)</f>
        <v>0</v>
      </c>
      <c r="N186" s="82">
        <f>SUM(N168:N184)</f>
        <v>0</v>
      </c>
      <c r="O186" s="82">
        <f>SUM(O168:O184)</f>
        <v>0</v>
      </c>
      <c r="P186" s="82">
        <f>SUM(P168:P184)</f>
        <v>0</v>
      </c>
      <c r="Q186" s="31">
        <f>SUM(L186:P186)</f>
        <v>0</v>
      </c>
      <c r="R186" s="207" t="str">
        <f>IF(Q186-I186=0,"ok","error")</f>
        <v>ok</v>
      </c>
    </row>
    <row r="187" spans="1:18" s="89" customFormat="1" ht="12.75">
      <c r="A187" s="86"/>
      <c r="B187" s="30"/>
      <c r="C187" s="30"/>
      <c r="D187" s="83" t="s">
        <v>113</v>
      </c>
      <c r="E187" s="100"/>
      <c r="F187" s="87"/>
      <c r="G187" s="88"/>
      <c r="H187" s="87"/>
      <c r="I187" s="87"/>
      <c r="J187" s="335"/>
      <c r="K187" s="112"/>
      <c r="L187" s="233"/>
      <c r="M187" s="233"/>
      <c r="N187" s="233"/>
      <c r="O187" s="233"/>
      <c r="P187" s="233"/>
      <c r="Q187" s="233"/>
      <c r="R187" s="209"/>
    </row>
    <row r="188" spans="1:18" ht="12.75">
      <c r="A188" s="381">
        <v>13</v>
      </c>
      <c r="B188" s="59" t="s">
        <v>6</v>
      </c>
      <c r="C188" s="59"/>
      <c r="D188" s="60" t="s">
        <v>136</v>
      </c>
      <c r="E188" s="111"/>
      <c r="F188" s="61" t="s">
        <v>149</v>
      </c>
      <c r="G188" s="62" t="s">
        <v>148</v>
      </c>
      <c r="H188" s="64" t="s">
        <v>150</v>
      </c>
      <c r="I188" s="64" t="s">
        <v>151</v>
      </c>
      <c r="J188" s="65" t="s">
        <v>20</v>
      </c>
      <c r="K188" s="109"/>
      <c r="L188" s="64" t="str">
        <f aca="true" t="shared" si="38" ref="L188:R188">L7</f>
        <v>Arendus</v>
      </c>
      <c r="M188" s="498" t="str">
        <f t="shared" si="38"/>
        <v>daatum</v>
      </c>
      <c r="N188" s="498" t="str">
        <f t="shared" si="38"/>
        <v>daatum</v>
      </c>
      <c r="O188" s="498" t="str">
        <f t="shared" si="38"/>
        <v>daatum</v>
      </c>
      <c r="P188" s="498" t="str">
        <f t="shared" si="38"/>
        <v>daatum</v>
      </c>
      <c r="Q188" s="64" t="str">
        <f t="shared" si="38"/>
        <v>kokku €</v>
      </c>
      <c r="R188" s="64" t="str">
        <f t="shared" si="38"/>
        <v>kontroll</v>
      </c>
    </row>
    <row r="189" spans="1:18" ht="12.75">
      <c r="A189" s="96"/>
      <c r="B189" s="75"/>
      <c r="C189" s="75"/>
      <c r="D189" s="75"/>
      <c r="E189" s="75"/>
      <c r="F189" s="76"/>
      <c r="G189" s="84"/>
      <c r="H189" s="76"/>
      <c r="I189" s="76"/>
      <c r="J189" s="331"/>
      <c r="K189" s="487"/>
      <c r="L189" s="355"/>
      <c r="M189" s="232"/>
      <c r="N189" s="232"/>
      <c r="O189" s="232"/>
      <c r="P189" s="232"/>
      <c r="Q189" s="232"/>
      <c r="R189" s="351"/>
    </row>
    <row r="190" spans="1:18" ht="12.75">
      <c r="A190" s="214"/>
      <c r="B190" s="218" t="s">
        <v>69</v>
      </c>
      <c r="C190" s="215" t="s">
        <v>70</v>
      </c>
      <c r="D190" s="215" t="s">
        <v>369</v>
      </c>
      <c r="E190" s="363"/>
      <c r="F190" s="362"/>
      <c r="G190" s="364"/>
      <c r="H190" s="362"/>
      <c r="I190" s="76">
        <f aca="true" t="shared" si="39" ref="I190:I200">F190*H190</f>
        <v>0</v>
      </c>
      <c r="J190" s="367" t="s">
        <v>16</v>
      </c>
      <c r="K190" s="219"/>
      <c r="L190" s="355"/>
      <c r="M190" s="305"/>
      <c r="N190" s="362"/>
      <c r="O190" s="362"/>
      <c r="P190" s="305"/>
      <c r="Q190" s="118">
        <f>SUM(L190:P190)</f>
        <v>0</v>
      </c>
      <c r="R190" s="208" t="str">
        <f>IF(Q190-I190=0,"ok","error")</f>
        <v>ok</v>
      </c>
    </row>
    <row r="191" spans="1:18" ht="12.75">
      <c r="A191" s="214"/>
      <c r="B191" s="218"/>
      <c r="C191" s="215"/>
      <c r="D191" s="215" t="s">
        <v>370</v>
      </c>
      <c r="E191" s="363"/>
      <c r="F191" s="362"/>
      <c r="G191" s="364"/>
      <c r="H191" s="362"/>
      <c r="I191" s="76">
        <f t="shared" si="39"/>
        <v>0</v>
      </c>
      <c r="J191" s="335"/>
      <c r="K191" s="219"/>
      <c r="L191" s="355"/>
      <c r="M191" s="305"/>
      <c r="N191" s="362"/>
      <c r="O191" s="362"/>
      <c r="P191" s="305"/>
      <c r="Q191" s="118">
        <f aca="true" t="shared" si="40" ref="Q191:Q197">SUM(L191:P191)</f>
        <v>0</v>
      </c>
      <c r="R191" s="208" t="str">
        <f aca="true" t="shared" si="41" ref="R191:R197">IF(Q191-I191=0,"ok","error")</f>
        <v>ok</v>
      </c>
    </row>
    <row r="192" spans="1:18" ht="12.75">
      <c r="A192" s="214"/>
      <c r="B192" s="218" t="s">
        <v>245</v>
      </c>
      <c r="C192" s="215"/>
      <c r="D192" s="215" t="s">
        <v>134</v>
      </c>
      <c r="E192" s="363"/>
      <c r="F192" s="362"/>
      <c r="G192" s="364"/>
      <c r="H192" s="362"/>
      <c r="I192" s="76">
        <f t="shared" si="39"/>
        <v>0</v>
      </c>
      <c r="J192" s="367"/>
      <c r="K192" s="219"/>
      <c r="L192" s="355"/>
      <c r="M192" s="305"/>
      <c r="N192" s="362"/>
      <c r="O192" s="362"/>
      <c r="P192" s="305"/>
      <c r="Q192" s="118">
        <f t="shared" si="40"/>
        <v>0</v>
      </c>
      <c r="R192" s="208" t="str">
        <f t="shared" si="41"/>
        <v>ok</v>
      </c>
    </row>
    <row r="193" spans="1:18" ht="12.75">
      <c r="A193" s="214"/>
      <c r="B193" s="218" t="s">
        <v>71</v>
      </c>
      <c r="C193" s="215"/>
      <c r="D193" s="215" t="s">
        <v>135</v>
      </c>
      <c r="E193" s="363"/>
      <c r="F193" s="362"/>
      <c r="G193" s="364"/>
      <c r="H193" s="362"/>
      <c r="I193" s="76">
        <f t="shared" si="39"/>
        <v>0</v>
      </c>
      <c r="J193" s="335"/>
      <c r="K193" s="219"/>
      <c r="L193" s="355"/>
      <c r="M193" s="305"/>
      <c r="N193" s="305"/>
      <c r="O193" s="362"/>
      <c r="P193" s="305"/>
      <c r="Q193" s="118">
        <f t="shared" si="40"/>
        <v>0</v>
      </c>
      <c r="R193" s="208" t="str">
        <f t="shared" si="41"/>
        <v>ok</v>
      </c>
    </row>
    <row r="194" spans="1:18" ht="12.75">
      <c r="A194" s="214"/>
      <c r="B194" s="218" t="s">
        <v>13</v>
      </c>
      <c r="C194" s="215"/>
      <c r="D194" s="215" t="s">
        <v>367</v>
      </c>
      <c r="E194" s="363"/>
      <c r="F194" s="362"/>
      <c r="G194" s="364"/>
      <c r="H194" s="362"/>
      <c r="I194" s="76">
        <f t="shared" si="39"/>
        <v>0</v>
      </c>
      <c r="J194" s="335"/>
      <c r="K194" s="219"/>
      <c r="L194" s="355"/>
      <c r="M194" s="305"/>
      <c r="N194" s="305"/>
      <c r="O194" s="362"/>
      <c r="P194" s="305"/>
      <c r="Q194" s="118">
        <f t="shared" si="40"/>
        <v>0</v>
      </c>
      <c r="R194" s="208" t="str">
        <f t="shared" si="41"/>
        <v>ok</v>
      </c>
    </row>
    <row r="195" spans="1:18" ht="12.75">
      <c r="A195" s="214"/>
      <c r="B195" s="218" t="s">
        <v>72</v>
      </c>
      <c r="C195" s="215"/>
      <c r="D195" s="215" t="s">
        <v>246</v>
      </c>
      <c r="E195" s="363"/>
      <c r="F195" s="362"/>
      <c r="G195" s="364"/>
      <c r="H195" s="362"/>
      <c r="I195" s="76">
        <f t="shared" si="39"/>
        <v>0</v>
      </c>
      <c r="J195" s="335"/>
      <c r="K195" s="219"/>
      <c r="L195" s="355"/>
      <c r="M195" s="305"/>
      <c r="N195" s="305"/>
      <c r="O195" s="362"/>
      <c r="P195" s="305"/>
      <c r="Q195" s="118">
        <f t="shared" si="40"/>
        <v>0</v>
      </c>
      <c r="R195" s="208" t="str">
        <f t="shared" si="41"/>
        <v>ok</v>
      </c>
    </row>
    <row r="196" spans="1:18" ht="12.75">
      <c r="A196" s="214"/>
      <c r="B196" s="218" t="s">
        <v>74</v>
      </c>
      <c r="C196" s="215" t="s">
        <v>75</v>
      </c>
      <c r="D196" s="215"/>
      <c r="E196" s="363"/>
      <c r="F196" s="362"/>
      <c r="G196" s="364"/>
      <c r="H196" s="362"/>
      <c r="I196" s="76">
        <f t="shared" si="39"/>
        <v>0</v>
      </c>
      <c r="J196" s="335"/>
      <c r="K196" s="219"/>
      <c r="L196" s="355"/>
      <c r="M196" s="305"/>
      <c r="N196" s="305"/>
      <c r="O196" s="362"/>
      <c r="P196" s="305"/>
      <c r="Q196" s="118">
        <f t="shared" si="40"/>
        <v>0</v>
      </c>
      <c r="R196" s="208" t="str">
        <f t="shared" si="41"/>
        <v>ok</v>
      </c>
    </row>
    <row r="197" spans="1:18" ht="12.75">
      <c r="A197" s="214"/>
      <c r="B197" s="218"/>
      <c r="C197" s="215"/>
      <c r="D197" s="223" t="s">
        <v>368</v>
      </c>
      <c r="E197" s="363"/>
      <c r="F197" s="362"/>
      <c r="G197" s="364"/>
      <c r="H197" s="362"/>
      <c r="I197" s="76">
        <f>F197*H197</f>
        <v>0</v>
      </c>
      <c r="J197" s="335"/>
      <c r="K197" s="219"/>
      <c r="L197" s="355"/>
      <c r="M197" s="305"/>
      <c r="N197" s="305"/>
      <c r="O197" s="362"/>
      <c r="P197" s="305"/>
      <c r="Q197" s="118">
        <f t="shared" si="40"/>
        <v>0</v>
      </c>
      <c r="R197" s="208" t="str">
        <f t="shared" si="41"/>
        <v>ok</v>
      </c>
    </row>
    <row r="198" spans="1:18" ht="12.75">
      <c r="A198" s="214"/>
      <c r="B198" s="218"/>
      <c r="C198" s="215"/>
      <c r="D198" s="223" t="s">
        <v>371</v>
      </c>
      <c r="E198" s="363"/>
      <c r="F198" s="362"/>
      <c r="G198" s="364"/>
      <c r="H198" s="362"/>
      <c r="I198" s="76">
        <f>F198*H198</f>
        <v>0</v>
      </c>
      <c r="J198" s="367"/>
      <c r="K198" s="219"/>
      <c r="L198" s="355"/>
      <c r="M198" s="305"/>
      <c r="N198" s="305"/>
      <c r="O198" s="362"/>
      <c r="P198" s="305"/>
      <c r="Q198" s="118">
        <f>SUM(L198:P198)</f>
        <v>0</v>
      </c>
      <c r="R198" s="208" t="str">
        <f>IF(Q198-I198=0,"ok","error")</f>
        <v>ok</v>
      </c>
    </row>
    <row r="199" spans="1:18" ht="12.75">
      <c r="A199" s="214"/>
      <c r="B199" s="218" t="s">
        <v>76</v>
      </c>
      <c r="C199" s="215"/>
      <c r="D199" s="223" t="s">
        <v>372</v>
      </c>
      <c r="E199" s="363"/>
      <c r="F199" s="362"/>
      <c r="G199" s="364"/>
      <c r="H199" s="362"/>
      <c r="I199" s="76">
        <f t="shared" si="39"/>
        <v>0</v>
      </c>
      <c r="J199" s="335"/>
      <c r="K199" s="219"/>
      <c r="L199" s="355"/>
      <c r="M199" s="305"/>
      <c r="N199" s="305"/>
      <c r="O199" s="362"/>
      <c r="P199" s="305"/>
      <c r="Q199" s="118">
        <f>SUM(L199:P199)</f>
        <v>0</v>
      </c>
      <c r="R199" s="208" t="str">
        <f>IF(Q199-I199=0,"ok","error")</f>
        <v>ok</v>
      </c>
    </row>
    <row r="200" spans="1:18" ht="12.75">
      <c r="A200" s="214"/>
      <c r="B200" s="218" t="s">
        <v>17</v>
      </c>
      <c r="C200" s="215" t="s">
        <v>77</v>
      </c>
      <c r="D200" s="215" t="s">
        <v>111</v>
      </c>
      <c r="E200" s="363"/>
      <c r="F200" s="362"/>
      <c r="G200" s="364"/>
      <c r="H200" s="362"/>
      <c r="I200" s="76">
        <f t="shared" si="39"/>
        <v>0</v>
      </c>
      <c r="J200" s="335"/>
      <c r="K200" s="219"/>
      <c r="L200" s="355"/>
      <c r="M200" s="305"/>
      <c r="N200" s="305"/>
      <c r="O200" s="362"/>
      <c r="P200" s="305"/>
      <c r="Q200" s="118">
        <f>SUM(L200:P200)</f>
        <v>0</v>
      </c>
      <c r="R200" s="208" t="str">
        <f>IF(Q200-I200=0,"ok","error")</f>
        <v>ok</v>
      </c>
    </row>
    <row r="201" spans="1:18" ht="12.75">
      <c r="A201" s="96"/>
      <c r="B201" s="75"/>
      <c r="C201" s="75"/>
      <c r="D201" s="75"/>
      <c r="E201" s="75"/>
      <c r="F201" s="76"/>
      <c r="G201" s="84"/>
      <c r="H201" s="76"/>
      <c r="I201" s="76"/>
      <c r="J201" s="331"/>
      <c r="K201" s="487"/>
      <c r="L201" s="355"/>
      <c r="M201" s="232"/>
      <c r="N201" s="232"/>
      <c r="O201" s="232"/>
      <c r="P201" s="232"/>
      <c r="Q201" s="232"/>
      <c r="R201" s="351"/>
    </row>
    <row r="202" spans="1:18" ht="12.75">
      <c r="A202" s="68"/>
      <c r="B202" s="91" t="s">
        <v>78</v>
      </c>
      <c r="C202" s="91"/>
      <c r="D202" s="92" t="s">
        <v>137</v>
      </c>
      <c r="E202" s="92"/>
      <c r="F202" s="70"/>
      <c r="G202" s="71"/>
      <c r="H202" s="70"/>
      <c r="I202" s="90">
        <f>SUM(I190:I200)</f>
        <v>0</v>
      </c>
      <c r="J202" s="331"/>
      <c r="K202" s="109"/>
      <c r="L202" s="90">
        <f>SUM(L190:L200)</f>
        <v>0</v>
      </c>
      <c r="M202" s="90">
        <f>SUM(M190:M200)</f>
        <v>0</v>
      </c>
      <c r="N202" s="90">
        <f>SUM(N190:N200)</f>
        <v>0</v>
      </c>
      <c r="O202" s="90">
        <f>SUM(O190:O200)</f>
        <v>0</v>
      </c>
      <c r="P202" s="90">
        <f>SUM(P190:P200)</f>
        <v>0</v>
      </c>
      <c r="Q202" s="31">
        <f>SUM(L202:P202)</f>
        <v>0</v>
      </c>
      <c r="R202" s="207" t="str">
        <f>IF(Q202-I202=0,"ok","error")</f>
        <v>ok</v>
      </c>
    </row>
    <row r="203" spans="1:18" ht="12.75">
      <c r="A203" s="68"/>
      <c r="B203" s="69"/>
      <c r="C203" s="69"/>
      <c r="D203" s="83" t="s">
        <v>113</v>
      </c>
      <c r="E203" s="75"/>
      <c r="F203" s="70"/>
      <c r="G203" s="71"/>
      <c r="H203" s="70"/>
      <c r="I203" s="76"/>
      <c r="J203" s="331"/>
      <c r="K203" s="109"/>
      <c r="L203" s="118"/>
      <c r="M203" s="118"/>
      <c r="N203" s="118"/>
      <c r="O203" s="118"/>
      <c r="P203" s="118"/>
      <c r="Q203" s="118"/>
      <c r="R203" s="206"/>
    </row>
    <row r="204" spans="1:18" ht="12.75">
      <c r="A204" s="381">
        <v>14</v>
      </c>
      <c r="B204" s="59" t="s">
        <v>7</v>
      </c>
      <c r="C204" s="59"/>
      <c r="D204" s="60" t="s">
        <v>259</v>
      </c>
      <c r="E204" s="111"/>
      <c r="F204" s="61" t="s">
        <v>149</v>
      </c>
      <c r="G204" s="62" t="s">
        <v>148</v>
      </c>
      <c r="H204" s="64" t="s">
        <v>150</v>
      </c>
      <c r="I204" s="64" t="s">
        <v>151</v>
      </c>
      <c r="J204" s="65" t="s">
        <v>20</v>
      </c>
      <c r="K204" s="109"/>
      <c r="L204" s="64" t="str">
        <f aca="true" t="shared" si="42" ref="L204:R204">L7</f>
        <v>Arendus</v>
      </c>
      <c r="M204" s="498" t="str">
        <f t="shared" si="42"/>
        <v>daatum</v>
      </c>
      <c r="N204" s="498" t="str">
        <f t="shared" si="42"/>
        <v>daatum</v>
      </c>
      <c r="O204" s="498" t="str">
        <f t="shared" si="42"/>
        <v>daatum</v>
      </c>
      <c r="P204" s="498" t="str">
        <f t="shared" si="42"/>
        <v>daatum</v>
      </c>
      <c r="Q204" s="64" t="str">
        <f t="shared" si="42"/>
        <v>kokku €</v>
      </c>
      <c r="R204" s="64" t="str">
        <f t="shared" si="42"/>
        <v>kontroll</v>
      </c>
    </row>
    <row r="205" spans="1:18" ht="12.75">
      <c r="A205" s="96"/>
      <c r="B205" s="75"/>
      <c r="C205" s="75"/>
      <c r="D205" s="75"/>
      <c r="E205" s="75"/>
      <c r="F205" s="76"/>
      <c r="G205" s="84"/>
      <c r="H205" s="76"/>
      <c r="I205" s="76"/>
      <c r="J205" s="331"/>
      <c r="K205" s="487"/>
      <c r="L205" s="355"/>
      <c r="M205" s="232"/>
      <c r="N205" s="232"/>
      <c r="O205" s="232"/>
      <c r="P205" s="232"/>
      <c r="Q205" s="232"/>
      <c r="R205" s="351"/>
    </row>
    <row r="206" spans="1:18" ht="12.75">
      <c r="A206" s="214"/>
      <c r="B206" s="218" t="s">
        <v>7</v>
      </c>
      <c r="C206" s="218"/>
      <c r="D206" s="215" t="s">
        <v>227</v>
      </c>
      <c r="E206" s="363"/>
      <c r="F206" s="362"/>
      <c r="G206" s="364"/>
      <c r="H206" s="362"/>
      <c r="I206" s="76">
        <f>F206*H206</f>
        <v>0</v>
      </c>
      <c r="J206" s="367"/>
      <c r="K206" s="219"/>
      <c r="L206" s="355"/>
      <c r="M206" s="305"/>
      <c r="N206" s="305"/>
      <c r="O206" s="305"/>
      <c r="P206" s="362"/>
      <c r="Q206" s="118">
        <f>SUM(L206:P206)</f>
        <v>0</v>
      </c>
      <c r="R206" s="208" t="str">
        <f>IF(Q206-I206=0,"ok","error")</f>
        <v>ok</v>
      </c>
    </row>
    <row r="207" spans="1:18" ht="12.75">
      <c r="A207" s="214"/>
      <c r="B207" s="218" t="s">
        <v>247</v>
      </c>
      <c r="C207" s="218"/>
      <c r="D207" s="215" t="s">
        <v>226</v>
      </c>
      <c r="E207" s="363"/>
      <c r="F207" s="362"/>
      <c r="G207" s="364"/>
      <c r="H207" s="362"/>
      <c r="I207" s="76">
        <f>F207*H207</f>
        <v>0</v>
      </c>
      <c r="J207" s="367"/>
      <c r="K207" s="219"/>
      <c r="L207" s="355"/>
      <c r="M207" s="305"/>
      <c r="N207" s="305"/>
      <c r="O207" s="305"/>
      <c r="P207" s="362"/>
      <c r="Q207" s="118">
        <f>SUM(L207:P207)</f>
        <v>0</v>
      </c>
      <c r="R207" s="208" t="str">
        <f>IF(Q207-I207=0,"ok","error")</f>
        <v>ok</v>
      </c>
    </row>
    <row r="208" spans="1:18" ht="12.75">
      <c r="A208" s="214"/>
      <c r="B208" s="218" t="s">
        <v>25</v>
      </c>
      <c r="C208" s="218"/>
      <c r="D208" s="215"/>
      <c r="E208" s="363"/>
      <c r="F208" s="362"/>
      <c r="G208" s="364"/>
      <c r="H208" s="362"/>
      <c r="I208" s="76">
        <f>F208*H208</f>
        <v>0</v>
      </c>
      <c r="J208" s="367"/>
      <c r="K208" s="219"/>
      <c r="L208" s="355"/>
      <c r="M208" s="305"/>
      <c r="N208" s="305"/>
      <c r="O208" s="305"/>
      <c r="P208" s="362"/>
      <c r="Q208" s="118">
        <f>SUM(L208:P208)</f>
        <v>0</v>
      </c>
      <c r="R208" s="208" t="str">
        <f>IF(Q208-I208=0,"ok","error")</f>
        <v>ok</v>
      </c>
    </row>
    <row r="209" spans="1:18" ht="12.75">
      <c r="A209" s="214"/>
      <c r="B209" s="220" t="s">
        <v>17</v>
      </c>
      <c r="C209" s="220"/>
      <c r="D209" s="215" t="s">
        <v>111</v>
      </c>
      <c r="E209" s="363"/>
      <c r="F209" s="362"/>
      <c r="G209" s="364"/>
      <c r="H209" s="362"/>
      <c r="I209" s="76">
        <f>F209*H209</f>
        <v>0</v>
      </c>
      <c r="J209" s="367"/>
      <c r="K209" s="219"/>
      <c r="L209" s="355"/>
      <c r="M209" s="305"/>
      <c r="N209" s="305"/>
      <c r="O209" s="305"/>
      <c r="P209" s="362"/>
      <c r="Q209" s="118">
        <f>SUM(L209:P209)</f>
        <v>0</v>
      </c>
      <c r="R209" s="208" t="str">
        <f>IF(Q209-I209=0,"ok","error")</f>
        <v>ok</v>
      </c>
    </row>
    <row r="210" spans="1:18" ht="12.75">
      <c r="A210" s="96"/>
      <c r="B210" s="75"/>
      <c r="C210" s="75"/>
      <c r="D210" s="75"/>
      <c r="E210" s="75"/>
      <c r="F210" s="76"/>
      <c r="G210" s="84"/>
      <c r="H210" s="76"/>
      <c r="I210" s="76"/>
      <c r="J210" s="331"/>
      <c r="K210" s="487"/>
      <c r="L210" s="355"/>
      <c r="M210" s="232"/>
      <c r="N210" s="232"/>
      <c r="O210" s="232"/>
      <c r="P210" s="232"/>
      <c r="Q210" s="232"/>
      <c r="R210" s="351"/>
    </row>
    <row r="211" spans="1:18" ht="12.75">
      <c r="A211" s="68"/>
      <c r="B211" s="78" t="s">
        <v>79</v>
      </c>
      <c r="C211" s="78"/>
      <c r="D211" s="79" t="s">
        <v>373</v>
      </c>
      <c r="E211" s="79"/>
      <c r="F211" s="70"/>
      <c r="G211" s="71"/>
      <c r="H211" s="76"/>
      <c r="I211" s="82">
        <f>SUM(I206:I210)</f>
        <v>0</v>
      </c>
      <c r="J211" s="113"/>
      <c r="K211" s="109"/>
      <c r="L211" s="82">
        <f>SUM(L206:L210)</f>
        <v>0</v>
      </c>
      <c r="M211" s="82">
        <f>SUM(M206:M210)</f>
        <v>0</v>
      </c>
      <c r="N211" s="82">
        <f>SUM(N206:N210)</f>
        <v>0</v>
      </c>
      <c r="O211" s="82">
        <f>SUM(O206:O210)</f>
        <v>0</v>
      </c>
      <c r="P211" s="82">
        <f>SUM(P206:P210)</f>
        <v>0</v>
      </c>
      <c r="Q211" s="31">
        <f>SUM(L211:P211)</f>
        <v>0</v>
      </c>
      <c r="R211" s="207" t="str">
        <f>IF(Q211-I211=0,"ok","error")</f>
        <v>ok</v>
      </c>
    </row>
    <row r="212" spans="1:18" ht="12.75">
      <c r="A212" s="68"/>
      <c r="B212" s="69"/>
      <c r="C212" s="69"/>
      <c r="D212" s="83" t="s">
        <v>113</v>
      </c>
      <c r="E212" s="69"/>
      <c r="F212" s="70"/>
      <c r="G212" s="71"/>
      <c r="H212" s="70"/>
      <c r="I212" s="70"/>
      <c r="J212" s="113"/>
      <c r="K212" s="109"/>
      <c r="L212" s="118"/>
      <c r="M212" s="118"/>
      <c r="N212" s="118"/>
      <c r="O212" s="118"/>
      <c r="P212" s="118"/>
      <c r="Q212" s="118"/>
      <c r="R212" s="206"/>
    </row>
    <row r="213" spans="1:18" ht="12.75">
      <c r="A213" s="381">
        <v>15</v>
      </c>
      <c r="B213" s="59" t="s">
        <v>80</v>
      </c>
      <c r="C213" s="59"/>
      <c r="D213" s="60" t="s">
        <v>189</v>
      </c>
      <c r="E213" s="111"/>
      <c r="F213" s="61" t="s">
        <v>149</v>
      </c>
      <c r="G213" s="62" t="s">
        <v>148</v>
      </c>
      <c r="H213" s="64" t="s">
        <v>150</v>
      </c>
      <c r="I213" s="64" t="s">
        <v>151</v>
      </c>
      <c r="J213" s="65" t="s">
        <v>20</v>
      </c>
      <c r="K213" s="109"/>
      <c r="L213" s="64" t="str">
        <f aca="true" t="shared" si="43" ref="L213:R213">L7</f>
        <v>Arendus</v>
      </c>
      <c r="M213" s="498" t="str">
        <f t="shared" si="43"/>
        <v>daatum</v>
      </c>
      <c r="N213" s="498" t="str">
        <f t="shared" si="43"/>
        <v>daatum</v>
      </c>
      <c r="O213" s="498" t="str">
        <f t="shared" si="43"/>
        <v>daatum</v>
      </c>
      <c r="P213" s="498" t="str">
        <f t="shared" si="43"/>
        <v>daatum</v>
      </c>
      <c r="Q213" s="64" t="str">
        <f t="shared" si="43"/>
        <v>kokku €</v>
      </c>
      <c r="R213" s="64" t="str">
        <f t="shared" si="43"/>
        <v>kontroll</v>
      </c>
    </row>
    <row r="214" spans="1:18" ht="12.75">
      <c r="A214" s="96"/>
      <c r="B214" s="75"/>
      <c r="C214" s="75"/>
      <c r="D214" s="75"/>
      <c r="E214" s="75"/>
      <c r="F214" s="76"/>
      <c r="G214" s="84"/>
      <c r="H214" s="76"/>
      <c r="I214" s="76"/>
      <c r="J214" s="331"/>
      <c r="K214" s="487"/>
      <c r="L214" s="355"/>
      <c r="M214" s="232"/>
      <c r="N214" s="232"/>
      <c r="O214" s="232"/>
      <c r="P214" s="232"/>
      <c r="Q214" s="232"/>
      <c r="R214" s="351"/>
    </row>
    <row r="215" spans="1:18" ht="12.75">
      <c r="A215" s="214"/>
      <c r="B215" s="218" t="s">
        <v>248</v>
      </c>
      <c r="C215" s="218"/>
      <c r="D215" s="215" t="s">
        <v>139</v>
      </c>
      <c r="E215" s="363"/>
      <c r="F215" s="362"/>
      <c r="G215" s="364"/>
      <c r="H215" s="362"/>
      <c r="I215" s="76">
        <f>F215*H215</f>
        <v>0</v>
      </c>
      <c r="J215" s="367"/>
      <c r="K215" s="219"/>
      <c r="L215" s="355"/>
      <c r="M215" s="362"/>
      <c r="N215" s="305"/>
      <c r="O215" s="305"/>
      <c r="P215" s="305"/>
      <c r="Q215" s="118">
        <f>SUM(L215:P215)</f>
        <v>0</v>
      </c>
      <c r="R215" s="208" t="str">
        <f>IF(Q215-I215=0,"ok","error")</f>
        <v>ok</v>
      </c>
    </row>
    <row r="216" spans="1:18" ht="12.75">
      <c r="A216" s="214"/>
      <c r="B216" s="218" t="s">
        <v>81</v>
      </c>
      <c r="C216" s="218"/>
      <c r="D216" s="215" t="s">
        <v>374</v>
      </c>
      <c r="E216" s="363"/>
      <c r="F216" s="362"/>
      <c r="G216" s="364"/>
      <c r="H216" s="362"/>
      <c r="I216" s="76">
        <f>F216*H216</f>
        <v>0</v>
      </c>
      <c r="J216" s="335"/>
      <c r="K216" s="219"/>
      <c r="L216" s="355"/>
      <c r="M216" s="362"/>
      <c r="N216" s="305"/>
      <c r="O216" s="305"/>
      <c r="P216" s="305"/>
      <c r="Q216" s="118">
        <f>SUM(L216:P216)</f>
        <v>0</v>
      </c>
      <c r="R216" s="208" t="str">
        <f>IF(Q216-I216=0,"ok","error")</f>
        <v>ok</v>
      </c>
    </row>
    <row r="217" spans="1:18" ht="12.75">
      <c r="A217" s="214"/>
      <c r="B217" s="218" t="s">
        <v>17</v>
      </c>
      <c r="C217" s="218"/>
      <c r="D217" s="215" t="s">
        <v>111</v>
      </c>
      <c r="E217" s="363"/>
      <c r="F217" s="362"/>
      <c r="G217" s="364"/>
      <c r="H217" s="362"/>
      <c r="I217" s="76">
        <f>F217*H217</f>
        <v>0</v>
      </c>
      <c r="J217" s="367"/>
      <c r="K217" s="219"/>
      <c r="L217" s="355"/>
      <c r="M217" s="362"/>
      <c r="N217" s="305"/>
      <c r="O217" s="305"/>
      <c r="P217" s="305"/>
      <c r="Q217" s="118">
        <f>SUM(L217:P217)</f>
        <v>0</v>
      </c>
      <c r="R217" s="208" t="str">
        <f>IF(Q217-I217=0,"ok","error")</f>
        <v>ok</v>
      </c>
    </row>
    <row r="218" spans="1:18" ht="12.75">
      <c r="A218" s="96"/>
      <c r="B218" s="75"/>
      <c r="C218" s="75"/>
      <c r="D218" s="75"/>
      <c r="E218" s="75"/>
      <c r="F218" s="76"/>
      <c r="G218" s="84"/>
      <c r="H218" s="76"/>
      <c r="I218" s="76"/>
      <c r="J218" s="331"/>
      <c r="K218" s="487"/>
      <c r="L218" s="355"/>
      <c r="M218" s="232"/>
      <c r="N218" s="232"/>
      <c r="O218" s="232"/>
      <c r="P218" s="232"/>
      <c r="Q218" s="232"/>
      <c r="R218" s="351"/>
    </row>
    <row r="219" spans="1:18" ht="12.75">
      <c r="A219" s="68"/>
      <c r="B219" s="92" t="s">
        <v>82</v>
      </c>
      <c r="C219" s="92"/>
      <c r="D219" s="92" t="s">
        <v>223</v>
      </c>
      <c r="E219" s="92"/>
      <c r="F219" s="70"/>
      <c r="G219" s="71"/>
      <c r="H219" s="70"/>
      <c r="I219" s="90">
        <f>SUM(I215:I218)</f>
        <v>0</v>
      </c>
      <c r="J219" s="113"/>
      <c r="K219" s="109"/>
      <c r="L219" s="90">
        <f>SUM(L215:L218)</f>
        <v>0</v>
      </c>
      <c r="M219" s="90">
        <f>SUM(M215:M218)</f>
        <v>0</v>
      </c>
      <c r="N219" s="90">
        <f>SUM(N215:N218)</f>
        <v>0</v>
      </c>
      <c r="O219" s="90">
        <f>SUM(O215:O218)</f>
        <v>0</v>
      </c>
      <c r="P219" s="90">
        <f>SUM(P215:P218)</f>
        <v>0</v>
      </c>
      <c r="Q219" s="31">
        <f>SUM(L219:P219)</f>
        <v>0</v>
      </c>
      <c r="R219" s="207" t="str">
        <f>IF(Q219-I219=0,"ok","error")</f>
        <v>ok</v>
      </c>
    </row>
    <row r="220" spans="1:18" ht="12.75">
      <c r="A220" s="68"/>
      <c r="B220" s="69"/>
      <c r="C220" s="69"/>
      <c r="D220" s="83" t="s">
        <v>113</v>
      </c>
      <c r="E220" s="75"/>
      <c r="F220" s="70"/>
      <c r="G220" s="71"/>
      <c r="H220" s="70"/>
      <c r="I220" s="76"/>
      <c r="J220" s="113"/>
      <c r="K220" s="109"/>
      <c r="L220" s="118"/>
      <c r="M220" s="118"/>
      <c r="N220" s="118"/>
      <c r="O220" s="118"/>
      <c r="P220" s="118"/>
      <c r="Q220" s="118"/>
      <c r="R220" s="206"/>
    </row>
    <row r="221" spans="1:18" ht="12.75">
      <c r="A221" s="381">
        <v>16</v>
      </c>
      <c r="B221" s="59" t="s">
        <v>83</v>
      </c>
      <c r="C221" s="59"/>
      <c r="D221" s="60" t="s">
        <v>263</v>
      </c>
      <c r="E221" s="111"/>
      <c r="F221" s="61" t="s">
        <v>149</v>
      </c>
      <c r="G221" s="62" t="s">
        <v>148</v>
      </c>
      <c r="H221" s="64" t="s">
        <v>150</v>
      </c>
      <c r="I221" s="64" t="s">
        <v>151</v>
      </c>
      <c r="J221" s="65" t="s">
        <v>20</v>
      </c>
      <c r="K221" s="109"/>
      <c r="L221" s="64" t="str">
        <f aca="true" t="shared" si="44" ref="L221:R221">L7</f>
        <v>Arendus</v>
      </c>
      <c r="M221" s="498" t="str">
        <f t="shared" si="44"/>
        <v>daatum</v>
      </c>
      <c r="N221" s="498" t="str">
        <f t="shared" si="44"/>
        <v>daatum</v>
      </c>
      <c r="O221" s="498" t="str">
        <f t="shared" si="44"/>
        <v>daatum</v>
      </c>
      <c r="P221" s="498" t="str">
        <f t="shared" si="44"/>
        <v>daatum</v>
      </c>
      <c r="Q221" s="64" t="str">
        <f t="shared" si="44"/>
        <v>kokku €</v>
      </c>
      <c r="R221" s="64" t="str">
        <f t="shared" si="44"/>
        <v>kontroll</v>
      </c>
    </row>
    <row r="222" spans="1:18" ht="12.75">
      <c r="A222" s="96"/>
      <c r="B222" s="75"/>
      <c r="C222" s="75"/>
      <c r="D222" s="75"/>
      <c r="E222" s="75"/>
      <c r="F222" s="76"/>
      <c r="G222" s="84"/>
      <c r="H222" s="76"/>
      <c r="I222" s="76"/>
      <c r="J222" s="331"/>
      <c r="K222" s="487"/>
      <c r="L222" s="355"/>
      <c r="M222" s="232"/>
      <c r="N222" s="232"/>
      <c r="O222" s="232"/>
      <c r="P222" s="232"/>
      <c r="Q222" s="232"/>
      <c r="R222" s="351"/>
    </row>
    <row r="223" spans="1:18" ht="12.75">
      <c r="A223" s="214"/>
      <c r="B223" s="218" t="s">
        <v>84</v>
      </c>
      <c r="C223" s="218"/>
      <c r="D223" s="215" t="s">
        <v>140</v>
      </c>
      <c r="E223" s="363"/>
      <c r="F223" s="362"/>
      <c r="G223" s="364"/>
      <c r="H223" s="362"/>
      <c r="I223" s="76">
        <f>F223*H223</f>
        <v>0</v>
      </c>
      <c r="J223" s="224"/>
      <c r="K223" s="219"/>
      <c r="L223" s="355"/>
      <c r="M223" s="305"/>
      <c r="N223" s="362"/>
      <c r="O223" s="305"/>
      <c r="P223" s="305"/>
      <c r="Q223" s="118">
        <f>SUM(L223:P223)</f>
        <v>0</v>
      </c>
      <c r="R223" s="208" t="str">
        <f>IF(Q223-I223=0,"ok","error")</f>
        <v>ok</v>
      </c>
    </row>
    <row r="224" spans="1:18" ht="12.75">
      <c r="A224" s="214"/>
      <c r="B224" s="218" t="s">
        <v>85</v>
      </c>
      <c r="C224" s="218"/>
      <c r="D224" s="215" t="s">
        <v>141</v>
      </c>
      <c r="E224" s="363"/>
      <c r="F224" s="362"/>
      <c r="G224" s="364"/>
      <c r="H224" s="362"/>
      <c r="I224" s="76">
        <f>F224*H224</f>
        <v>0</v>
      </c>
      <c r="J224" s="224"/>
      <c r="K224" s="219"/>
      <c r="L224" s="355"/>
      <c r="M224" s="305"/>
      <c r="N224" s="362"/>
      <c r="O224" s="305"/>
      <c r="P224" s="305"/>
      <c r="Q224" s="118">
        <f>SUM(L224:P224)</f>
        <v>0</v>
      </c>
      <c r="R224" s="208" t="str">
        <f>IF(Q224-I224=0,"ok","error")</f>
        <v>ok</v>
      </c>
    </row>
    <row r="225" spans="1:18" ht="12.75">
      <c r="A225" s="214"/>
      <c r="B225" s="218" t="s">
        <v>249</v>
      </c>
      <c r="C225" s="218"/>
      <c r="D225" s="223" t="s">
        <v>375</v>
      </c>
      <c r="E225" s="363"/>
      <c r="F225" s="362"/>
      <c r="G225" s="364"/>
      <c r="H225" s="362"/>
      <c r="I225" s="76">
        <f>F225*H225</f>
        <v>0</v>
      </c>
      <c r="J225" s="224"/>
      <c r="K225" s="219"/>
      <c r="L225" s="355"/>
      <c r="M225" s="305"/>
      <c r="N225" s="362"/>
      <c r="O225" s="305"/>
      <c r="P225" s="305"/>
      <c r="Q225" s="118">
        <f>SUM(L225:P225)</f>
        <v>0</v>
      </c>
      <c r="R225" s="208" t="str">
        <f>IF(Q225-I225=0,"ok","error")</f>
        <v>ok</v>
      </c>
    </row>
    <row r="226" spans="1:18" ht="12.75">
      <c r="A226" s="214"/>
      <c r="B226" s="218" t="s">
        <v>87</v>
      </c>
      <c r="C226" s="218"/>
      <c r="D226" s="215" t="s">
        <v>429</v>
      </c>
      <c r="E226" s="363"/>
      <c r="F226" s="362"/>
      <c r="G226" s="364"/>
      <c r="H226" s="362"/>
      <c r="I226" s="76">
        <f>F226*H226</f>
        <v>0</v>
      </c>
      <c r="J226" s="224"/>
      <c r="K226" s="219"/>
      <c r="L226" s="355"/>
      <c r="M226" s="305"/>
      <c r="N226" s="305"/>
      <c r="O226" s="305"/>
      <c r="P226" s="305"/>
      <c r="Q226" s="118">
        <f>SUM(L226:P226)</f>
        <v>0</v>
      </c>
      <c r="R226" s="208" t="str">
        <f>IF(Q226-I226=0,"ok","error")</f>
        <v>ok</v>
      </c>
    </row>
    <row r="227" spans="1:18" ht="12.75">
      <c r="A227" s="214"/>
      <c r="B227" s="218" t="s">
        <v>17</v>
      </c>
      <c r="C227" s="218"/>
      <c r="D227" s="215" t="s">
        <v>111</v>
      </c>
      <c r="E227" s="363"/>
      <c r="F227" s="362"/>
      <c r="G227" s="364"/>
      <c r="H227" s="362"/>
      <c r="I227" s="76">
        <f>F227*H227</f>
        <v>0</v>
      </c>
      <c r="J227" s="224"/>
      <c r="K227" s="219"/>
      <c r="L227" s="355"/>
      <c r="M227" s="305"/>
      <c r="N227" s="305"/>
      <c r="O227" s="305"/>
      <c r="P227" s="305"/>
      <c r="Q227" s="118">
        <f>SUM(L227:P227)</f>
        <v>0</v>
      </c>
      <c r="R227" s="208" t="str">
        <f>IF(Q227-I227=0,"ok","error")</f>
        <v>ok</v>
      </c>
    </row>
    <row r="228" spans="1:18" ht="12.75">
      <c r="A228" s="96"/>
      <c r="B228" s="74"/>
      <c r="C228" s="74"/>
      <c r="D228" s="75"/>
      <c r="E228" s="75"/>
      <c r="F228" s="76"/>
      <c r="G228" s="84"/>
      <c r="H228" s="76"/>
      <c r="I228" s="76"/>
      <c r="J228" s="331"/>
      <c r="K228" s="487"/>
      <c r="L228" s="355"/>
      <c r="M228" s="232"/>
      <c r="N228" s="232"/>
      <c r="O228" s="232"/>
      <c r="P228" s="232"/>
      <c r="Q228" s="232"/>
      <c r="R228" s="351"/>
    </row>
    <row r="229" spans="1:18" ht="12.75">
      <c r="A229" s="68"/>
      <c r="B229" s="78" t="s">
        <v>88</v>
      </c>
      <c r="C229" s="78"/>
      <c r="D229" s="79" t="s">
        <v>262</v>
      </c>
      <c r="E229" s="79"/>
      <c r="F229" s="70"/>
      <c r="G229" s="71"/>
      <c r="H229" s="76"/>
      <c r="I229" s="82">
        <f>SUM(I223:I228)</f>
        <v>0</v>
      </c>
      <c r="J229" s="113"/>
      <c r="K229" s="109"/>
      <c r="L229" s="82">
        <f>SUM(L223:L228)</f>
        <v>0</v>
      </c>
      <c r="M229" s="82">
        <f>SUM(M223:M228)</f>
        <v>0</v>
      </c>
      <c r="N229" s="82">
        <f>SUM(N223:N228)</f>
        <v>0</v>
      </c>
      <c r="O229" s="82">
        <f>SUM(O223:O228)</f>
        <v>0</v>
      </c>
      <c r="P229" s="82">
        <f>SUM(P223:P228)</f>
        <v>0</v>
      </c>
      <c r="Q229" s="31">
        <f>SUM(L229:P229)</f>
        <v>0</v>
      </c>
      <c r="R229" s="207" t="str">
        <f>IF(Q229-I229=0,"ok","error")</f>
        <v>ok</v>
      </c>
    </row>
    <row r="230" spans="1:18" ht="12.75">
      <c r="A230" s="68"/>
      <c r="B230" s="69"/>
      <c r="C230" s="69"/>
      <c r="D230" s="69"/>
      <c r="E230" s="69"/>
      <c r="F230" s="70"/>
      <c r="G230" s="71"/>
      <c r="H230" s="70"/>
      <c r="I230" s="70"/>
      <c r="J230" s="113"/>
      <c r="K230" s="109"/>
      <c r="L230" s="118"/>
      <c r="M230" s="118"/>
      <c r="N230" s="118"/>
      <c r="O230" s="118"/>
      <c r="P230" s="118"/>
      <c r="Q230" s="118"/>
      <c r="R230" s="206"/>
    </row>
    <row r="231" spans="1:18" ht="12.75">
      <c r="A231" s="381">
        <v>17</v>
      </c>
      <c r="B231" s="59" t="s">
        <v>89</v>
      </c>
      <c r="C231" s="59"/>
      <c r="D231" s="60" t="s">
        <v>260</v>
      </c>
      <c r="E231" s="111"/>
      <c r="F231" s="61" t="s">
        <v>149</v>
      </c>
      <c r="G231" s="62" t="s">
        <v>148</v>
      </c>
      <c r="H231" s="64" t="s">
        <v>150</v>
      </c>
      <c r="I231" s="64" t="s">
        <v>151</v>
      </c>
      <c r="J231" s="65" t="s">
        <v>20</v>
      </c>
      <c r="K231" s="109"/>
      <c r="L231" s="64" t="str">
        <f aca="true" t="shared" si="45" ref="L231:R231">L7</f>
        <v>Arendus</v>
      </c>
      <c r="M231" s="498" t="str">
        <f t="shared" si="45"/>
        <v>daatum</v>
      </c>
      <c r="N231" s="498" t="str">
        <f t="shared" si="45"/>
        <v>daatum</v>
      </c>
      <c r="O231" s="498" t="str">
        <f t="shared" si="45"/>
        <v>daatum</v>
      </c>
      <c r="P231" s="498" t="str">
        <f t="shared" si="45"/>
        <v>daatum</v>
      </c>
      <c r="Q231" s="64" t="str">
        <f t="shared" si="45"/>
        <v>kokku €</v>
      </c>
      <c r="R231" s="64" t="str">
        <f t="shared" si="45"/>
        <v>kontroll</v>
      </c>
    </row>
    <row r="232" spans="1:18" ht="12.75">
      <c r="A232" s="96"/>
      <c r="B232" s="75"/>
      <c r="C232" s="75"/>
      <c r="D232" s="75"/>
      <c r="E232" s="75"/>
      <c r="F232" s="76"/>
      <c r="G232" s="84"/>
      <c r="H232" s="76"/>
      <c r="I232" s="76"/>
      <c r="J232" s="331"/>
      <c r="K232" s="487"/>
      <c r="L232" s="355"/>
      <c r="M232" s="232"/>
      <c r="N232" s="232"/>
      <c r="O232" s="232"/>
      <c r="P232" s="232"/>
      <c r="Q232" s="232"/>
      <c r="R232" s="351"/>
    </row>
    <row r="233" spans="1:18" ht="12.75">
      <c r="A233" s="214"/>
      <c r="B233" s="215"/>
      <c r="C233" s="215"/>
      <c r="D233" s="215" t="s">
        <v>376</v>
      </c>
      <c r="E233" s="363"/>
      <c r="F233" s="362"/>
      <c r="G233" s="364"/>
      <c r="H233" s="362"/>
      <c r="I233" s="76">
        <f aca="true" t="shared" si="46" ref="I233:I239">F233*H233</f>
        <v>0</v>
      </c>
      <c r="J233" s="224"/>
      <c r="K233" s="219"/>
      <c r="L233" s="355"/>
      <c r="M233" s="305"/>
      <c r="N233" s="305"/>
      <c r="O233" s="362"/>
      <c r="P233" s="305"/>
      <c r="Q233" s="118">
        <f aca="true" t="shared" si="47" ref="Q233:Q239">SUM(L233:P233)</f>
        <v>0</v>
      </c>
      <c r="R233" s="208" t="str">
        <f aca="true" t="shared" si="48" ref="R233:R241">IF(Q233-I233=0,"ok","error")</f>
        <v>ok</v>
      </c>
    </row>
    <row r="234" spans="1:18" ht="12.75">
      <c r="A234" s="214"/>
      <c r="B234" s="218" t="s">
        <v>90</v>
      </c>
      <c r="C234" s="218" t="s">
        <v>175</v>
      </c>
      <c r="D234" s="215" t="s">
        <v>377</v>
      </c>
      <c r="E234" s="363"/>
      <c r="F234" s="362"/>
      <c r="G234" s="364"/>
      <c r="H234" s="362"/>
      <c r="I234" s="76">
        <f t="shared" si="46"/>
        <v>0</v>
      </c>
      <c r="J234" s="224"/>
      <c r="K234" s="219"/>
      <c r="L234" s="355"/>
      <c r="M234" s="305"/>
      <c r="N234" s="305"/>
      <c r="O234" s="362"/>
      <c r="P234" s="305"/>
      <c r="Q234" s="118">
        <f t="shared" si="47"/>
        <v>0</v>
      </c>
      <c r="R234" s="208" t="str">
        <f t="shared" si="48"/>
        <v>ok</v>
      </c>
    </row>
    <row r="235" spans="1:18" ht="12.75">
      <c r="A235" s="214"/>
      <c r="B235" s="218"/>
      <c r="C235" s="218"/>
      <c r="D235" s="215" t="s">
        <v>142</v>
      </c>
      <c r="E235" s="363"/>
      <c r="F235" s="362"/>
      <c r="G235" s="364"/>
      <c r="H235" s="362"/>
      <c r="I235" s="76">
        <f>F235*H235</f>
        <v>0</v>
      </c>
      <c r="J235" s="224"/>
      <c r="K235" s="219"/>
      <c r="L235" s="355"/>
      <c r="M235" s="305"/>
      <c r="N235" s="305"/>
      <c r="O235" s="362"/>
      <c r="P235" s="305"/>
      <c r="Q235" s="118">
        <f>SUM(L235:P235)</f>
        <v>0</v>
      </c>
      <c r="R235" s="208" t="str">
        <f>IF(Q235-I235=0,"ok","error")</f>
        <v>ok</v>
      </c>
    </row>
    <row r="236" spans="1:18" ht="12.75">
      <c r="A236" s="214"/>
      <c r="B236" s="218"/>
      <c r="C236" s="218"/>
      <c r="D236" s="215" t="s">
        <v>412</v>
      </c>
      <c r="E236" s="363"/>
      <c r="F236" s="362"/>
      <c r="G236" s="364"/>
      <c r="H236" s="362"/>
      <c r="I236" s="76">
        <f>F236*H236</f>
        <v>0</v>
      </c>
      <c r="J236" s="224"/>
      <c r="K236" s="219"/>
      <c r="L236" s="355"/>
      <c r="M236" s="305"/>
      <c r="N236" s="305"/>
      <c r="O236" s="305"/>
      <c r="P236" s="305"/>
      <c r="Q236" s="118">
        <f>SUM(L236:P236)</f>
        <v>0</v>
      </c>
      <c r="R236" s="208" t="str">
        <f>IF(Q236-I236=0,"ok","error")</f>
        <v>ok</v>
      </c>
    </row>
    <row r="237" spans="1:18" ht="12.75">
      <c r="A237" s="214"/>
      <c r="B237" s="218" t="s">
        <v>91</v>
      </c>
      <c r="C237" s="218" t="s">
        <v>175</v>
      </c>
      <c r="D237" s="215" t="s">
        <v>413</v>
      </c>
      <c r="E237" s="363"/>
      <c r="F237" s="362"/>
      <c r="G237" s="364"/>
      <c r="H237" s="362"/>
      <c r="I237" s="76">
        <f t="shared" si="46"/>
        <v>0</v>
      </c>
      <c r="J237" s="224"/>
      <c r="K237" s="219"/>
      <c r="L237" s="355"/>
      <c r="M237" s="305"/>
      <c r="N237" s="305"/>
      <c r="O237" s="305"/>
      <c r="P237" s="305"/>
      <c r="Q237" s="118">
        <f t="shared" si="47"/>
        <v>0</v>
      </c>
      <c r="R237" s="208" t="str">
        <f t="shared" si="48"/>
        <v>ok</v>
      </c>
    </row>
    <row r="238" spans="1:18" ht="12.75">
      <c r="A238" s="214"/>
      <c r="B238" s="218" t="s">
        <v>90</v>
      </c>
      <c r="C238" s="218" t="s">
        <v>176</v>
      </c>
      <c r="D238" s="215" t="s">
        <v>414</v>
      </c>
      <c r="E238" s="363"/>
      <c r="F238" s="362"/>
      <c r="G238" s="364"/>
      <c r="H238" s="362"/>
      <c r="I238" s="76">
        <f t="shared" si="46"/>
        <v>0</v>
      </c>
      <c r="J238" s="224"/>
      <c r="K238" s="219"/>
      <c r="L238" s="355"/>
      <c r="M238" s="305"/>
      <c r="N238" s="305"/>
      <c r="O238" s="305"/>
      <c r="P238" s="305"/>
      <c r="Q238" s="118">
        <f t="shared" si="47"/>
        <v>0</v>
      </c>
      <c r="R238" s="208" t="str">
        <f t="shared" si="48"/>
        <v>ok</v>
      </c>
    </row>
    <row r="239" spans="1:18" ht="12.75">
      <c r="A239" s="214"/>
      <c r="B239" s="218" t="s">
        <v>91</v>
      </c>
      <c r="C239" s="218" t="s">
        <v>176</v>
      </c>
      <c r="D239" s="215" t="s">
        <v>415</v>
      </c>
      <c r="E239" s="363"/>
      <c r="F239" s="362"/>
      <c r="G239" s="364"/>
      <c r="H239" s="362"/>
      <c r="I239" s="76">
        <f t="shared" si="46"/>
        <v>0</v>
      </c>
      <c r="J239" s="224"/>
      <c r="K239" s="219"/>
      <c r="L239" s="355"/>
      <c r="M239" s="305"/>
      <c r="N239" s="305"/>
      <c r="O239" s="305"/>
      <c r="P239" s="305"/>
      <c r="Q239" s="118">
        <f t="shared" si="47"/>
        <v>0</v>
      </c>
      <c r="R239" s="208" t="str">
        <f t="shared" si="48"/>
        <v>ok</v>
      </c>
    </row>
    <row r="240" spans="1:18" ht="12.75">
      <c r="A240" s="96"/>
      <c r="B240" s="74"/>
      <c r="C240" s="74"/>
      <c r="D240" s="75"/>
      <c r="E240" s="75"/>
      <c r="F240" s="76"/>
      <c r="G240" s="84"/>
      <c r="H240" s="76"/>
      <c r="I240" s="76"/>
      <c r="J240" s="331"/>
      <c r="K240" s="487"/>
      <c r="L240" s="355"/>
      <c r="M240" s="232"/>
      <c r="N240" s="232"/>
      <c r="O240" s="232"/>
      <c r="P240" s="232"/>
      <c r="Q240" s="232"/>
      <c r="R240" s="351"/>
    </row>
    <row r="241" spans="1:18" ht="12.75">
      <c r="A241" s="68"/>
      <c r="B241" s="91" t="s">
        <v>92</v>
      </c>
      <c r="C241" s="91"/>
      <c r="D241" s="92" t="s">
        <v>261</v>
      </c>
      <c r="E241" s="92"/>
      <c r="F241" s="70"/>
      <c r="G241" s="71"/>
      <c r="H241" s="76"/>
      <c r="I241" s="90">
        <f>SUM(I233:I240)</f>
        <v>0</v>
      </c>
      <c r="J241" s="113"/>
      <c r="K241" s="109"/>
      <c r="L241" s="90">
        <f>SUM(L233:L240)</f>
        <v>0</v>
      </c>
      <c r="M241" s="90">
        <f>SUM(M233:M240)</f>
        <v>0</v>
      </c>
      <c r="N241" s="90">
        <f>SUM(N233:N240)</f>
        <v>0</v>
      </c>
      <c r="O241" s="90">
        <f>SUM(O233:O240)</f>
        <v>0</v>
      </c>
      <c r="P241" s="90">
        <f>SUM(P233:P240)</f>
        <v>0</v>
      </c>
      <c r="Q241" s="31">
        <f>SUM(L241:P241)</f>
        <v>0</v>
      </c>
      <c r="R241" s="207" t="str">
        <f t="shared" si="48"/>
        <v>ok</v>
      </c>
    </row>
    <row r="242" spans="1:18" ht="12.75">
      <c r="A242" s="68"/>
      <c r="B242" s="69"/>
      <c r="C242" s="69"/>
      <c r="D242" s="75"/>
      <c r="E242" s="75"/>
      <c r="F242" s="70"/>
      <c r="G242" s="71"/>
      <c r="H242" s="76"/>
      <c r="I242" s="76"/>
      <c r="J242" s="113"/>
      <c r="K242" s="109"/>
      <c r="L242" s="118"/>
      <c r="M242" s="118"/>
      <c r="N242" s="118"/>
      <c r="O242" s="118"/>
      <c r="P242" s="118"/>
      <c r="Q242" s="118"/>
      <c r="R242" s="206"/>
    </row>
    <row r="243" spans="1:18" ht="12.75">
      <c r="A243" s="381">
        <v>18</v>
      </c>
      <c r="B243" s="59" t="s">
        <v>8</v>
      </c>
      <c r="C243" s="59"/>
      <c r="D243" s="60" t="s">
        <v>190</v>
      </c>
      <c r="E243" s="111"/>
      <c r="F243" s="61" t="s">
        <v>149</v>
      </c>
      <c r="G243" s="62" t="s">
        <v>148</v>
      </c>
      <c r="H243" s="64" t="s">
        <v>150</v>
      </c>
      <c r="I243" s="64" t="s">
        <v>151</v>
      </c>
      <c r="J243" s="65" t="s">
        <v>20</v>
      </c>
      <c r="K243" s="109"/>
      <c r="L243" s="64" t="str">
        <f aca="true" t="shared" si="49" ref="L243:R243">L7</f>
        <v>Arendus</v>
      </c>
      <c r="M243" s="498" t="str">
        <f t="shared" si="49"/>
        <v>daatum</v>
      </c>
      <c r="N243" s="498" t="str">
        <f t="shared" si="49"/>
        <v>daatum</v>
      </c>
      <c r="O243" s="498" t="str">
        <f t="shared" si="49"/>
        <v>daatum</v>
      </c>
      <c r="P243" s="498" t="str">
        <f t="shared" si="49"/>
        <v>daatum</v>
      </c>
      <c r="Q243" s="64" t="str">
        <f t="shared" si="49"/>
        <v>kokku €</v>
      </c>
      <c r="R243" s="64" t="str">
        <f t="shared" si="49"/>
        <v>kontroll</v>
      </c>
    </row>
    <row r="244" spans="1:18" ht="12.75">
      <c r="A244" s="96"/>
      <c r="B244" s="75"/>
      <c r="C244" s="75"/>
      <c r="D244" s="75"/>
      <c r="E244" s="75"/>
      <c r="F244" s="76"/>
      <c r="G244" s="84"/>
      <c r="H244" s="76"/>
      <c r="I244" s="76"/>
      <c r="J244" s="331"/>
      <c r="K244" s="487"/>
      <c r="L244" s="355"/>
      <c r="M244" s="232"/>
      <c r="N244" s="232"/>
      <c r="O244" s="232"/>
      <c r="P244" s="232"/>
      <c r="Q244" s="232"/>
      <c r="R244" s="351"/>
    </row>
    <row r="245" spans="1:18" ht="12.75">
      <c r="A245" s="214"/>
      <c r="B245" s="218"/>
      <c r="C245" s="218"/>
      <c r="D245" s="215" t="s">
        <v>378</v>
      </c>
      <c r="E245" s="363"/>
      <c r="F245" s="362"/>
      <c r="G245" s="364"/>
      <c r="H245" s="362"/>
      <c r="I245" s="76">
        <f>F245*H245</f>
        <v>0</v>
      </c>
      <c r="J245" s="367"/>
      <c r="K245" s="219"/>
      <c r="L245" s="355"/>
      <c r="M245" s="305"/>
      <c r="N245" s="305"/>
      <c r="O245" s="305"/>
      <c r="P245" s="362"/>
      <c r="Q245" s="118">
        <f>SUM(L245:P245)</f>
        <v>0</v>
      </c>
      <c r="R245" s="208" t="str">
        <f>IF(Q245-I245=0,"ok","error")</f>
        <v>ok</v>
      </c>
    </row>
    <row r="246" spans="1:18" ht="12.75">
      <c r="A246" s="214"/>
      <c r="B246" s="218"/>
      <c r="C246" s="218"/>
      <c r="D246" s="215" t="s">
        <v>146</v>
      </c>
      <c r="E246" s="363"/>
      <c r="F246" s="362"/>
      <c r="G246" s="364"/>
      <c r="H246" s="362"/>
      <c r="I246" s="76">
        <f>F246*H246</f>
        <v>0</v>
      </c>
      <c r="J246" s="367"/>
      <c r="K246" s="219"/>
      <c r="L246" s="355"/>
      <c r="M246" s="305"/>
      <c r="N246" s="305"/>
      <c r="O246" s="305"/>
      <c r="P246" s="362"/>
      <c r="Q246" s="118">
        <f>SUM(L246:P246)</f>
        <v>0</v>
      </c>
      <c r="R246" s="208" t="str">
        <f>IF(Q246-I246=0,"ok","error")</f>
        <v>ok</v>
      </c>
    </row>
    <row r="247" spans="1:18" ht="12.75">
      <c r="A247" s="214"/>
      <c r="B247" s="218" t="s">
        <v>94</v>
      </c>
      <c r="C247" s="218"/>
      <c r="D247" s="223" t="s">
        <v>379</v>
      </c>
      <c r="E247" s="363"/>
      <c r="F247" s="362"/>
      <c r="G247" s="364"/>
      <c r="H247" s="362"/>
      <c r="I247" s="76">
        <f>F247*H247</f>
        <v>0</v>
      </c>
      <c r="J247" s="367"/>
      <c r="K247" s="219"/>
      <c r="L247" s="355"/>
      <c r="M247" s="305"/>
      <c r="N247" s="305"/>
      <c r="O247" s="305"/>
      <c r="P247" s="362"/>
      <c r="Q247" s="118">
        <f>SUM(L247:P247)</f>
        <v>0</v>
      </c>
      <c r="R247" s="208" t="str">
        <f>IF(Q247-I247=0,"ok","error")</f>
        <v>ok</v>
      </c>
    </row>
    <row r="248" spans="1:18" ht="12.75">
      <c r="A248" s="214"/>
      <c r="B248" s="218" t="s">
        <v>17</v>
      </c>
      <c r="C248" s="218"/>
      <c r="D248" s="215" t="s">
        <v>111</v>
      </c>
      <c r="E248" s="363"/>
      <c r="F248" s="362"/>
      <c r="G248" s="364"/>
      <c r="H248" s="362"/>
      <c r="I248" s="76">
        <f>F248*H248</f>
        <v>0</v>
      </c>
      <c r="J248" s="367"/>
      <c r="K248" s="219"/>
      <c r="L248" s="355"/>
      <c r="M248" s="305"/>
      <c r="N248" s="305"/>
      <c r="O248" s="305"/>
      <c r="P248" s="362"/>
      <c r="Q248" s="118">
        <f>SUM(L248:P248)</f>
        <v>0</v>
      </c>
      <c r="R248" s="208" t="str">
        <f>IF(Q248-I248=0,"ok","error")</f>
        <v>ok</v>
      </c>
    </row>
    <row r="249" spans="1:18" ht="12.75">
      <c r="A249" s="96"/>
      <c r="B249" s="75"/>
      <c r="C249" s="75"/>
      <c r="D249" s="75"/>
      <c r="E249" s="75"/>
      <c r="F249" s="76"/>
      <c r="G249" s="84"/>
      <c r="H249" s="76"/>
      <c r="I249" s="76"/>
      <c r="J249" s="331"/>
      <c r="K249" s="487"/>
      <c r="L249" s="355"/>
      <c r="M249" s="232"/>
      <c r="N249" s="232"/>
      <c r="O249" s="232"/>
      <c r="P249" s="232"/>
      <c r="Q249" s="232"/>
      <c r="R249" s="351"/>
    </row>
    <row r="250" spans="1:18" ht="12.75">
      <c r="A250" s="68"/>
      <c r="B250" s="91" t="s">
        <v>95</v>
      </c>
      <c r="C250" s="91"/>
      <c r="D250" s="92" t="s">
        <v>231</v>
      </c>
      <c r="E250" s="92"/>
      <c r="F250" s="70"/>
      <c r="G250" s="71"/>
      <c r="H250" s="70"/>
      <c r="I250" s="90">
        <f>SUM(I245:I248)</f>
        <v>0</v>
      </c>
      <c r="J250" s="113"/>
      <c r="K250" s="109"/>
      <c r="L250" s="90">
        <f>SUM(L245:L248)</f>
        <v>0</v>
      </c>
      <c r="M250" s="90">
        <f>SUM(M245:M248)</f>
        <v>0</v>
      </c>
      <c r="N250" s="90">
        <f>SUM(N245:N248)</f>
        <v>0</v>
      </c>
      <c r="O250" s="90">
        <f>SUM(O245:O248)</f>
        <v>0</v>
      </c>
      <c r="P250" s="90">
        <f>SUM(P245:P248)</f>
        <v>0</v>
      </c>
      <c r="Q250" s="31">
        <f>SUM(L250:P250)</f>
        <v>0</v>
      </c>
      <c r="R250" s="207" t="str">
        <f>IF(Q250-I250=0,"ok","error")</f>
        <v>ok</v>
      </c>
    </row>
    <row r="251" spans="1:18" ht="12.75">
      <c r="A251" s="68"/>
      <c r="B251" s="69"/>
      <c r="C251" s="69"/>
      <c r="D251" s="83" t="s">
        <v>113</v>
      </c>
      <c r="E251" s="75"/>
      <c r="F251" s="70"/>
      <c r="G251" s="71"/>
      <c r="H251" s="70"/>
      <c r="I251" s="76"/>
      <c r="J251" s="113"/>
      <c r="K251" s="109"/>
      <c r="L251" s="118"/>
      <c r="M251" s="118"/>
      <c r="N251" s="118"/>
      <c r="O251" s="118"/>
      <c r="P251" s="118"/>
      <c r="Q251" s="118"/>
      <c r="R251" s="206"/>
    </row>
    <row r="252" spans="1:18" ht="12.75">
      <c r="A252" s="381">
        <v>19</v>
      </c>
      <c r="B252" s="59" t="s">
        <v>96</v>
      </c>
      <c r="C252" s="59"/>
      <c r="D252" s="60" t="s">
        <v>328</v>
      </c>
      <c r="E252" s="111"/>
      <c r="F252" s="61" t="s">
        <v>149</v>
      </c>
      <c r="G252" s="62" t="s">
        <v>148</v>
      </c>
      <c r="H252" s="64" t="s">
        <v>150</v>
      </c>
      <c r="I252" s="64" t="s">
        <v>151</v>
      </c>
      <c r="J252" s="65" t="s">
        <v>20</v>
      </c>
      <c r="K252" s="109"/>
      <c r="L252" s="64" t="str">
        <f aca="true" t="shared" si="50" ref="L252:R252">L7</f>
        <v>Arendus</v>
      </c>
      <c r="M252" s="498" t="str">
        <f t="shared" si="50"/>
        <v>daatum</v>
      </c>
      <c r="N252" s="498" t="str">
        <f t="shared" si="50"/>
        <v>daatum</v>
      </c>
      <c r="O252" s="498" t="str">
        <f t="shared" si="50"/>
        <v>daatum</v>
      </c>
      <c r="P252" s="498" t="str">
        <f t="shared" si="50"/>
        <v>daatum</v>
      </c>
      <c r="Q252" s="64" t="str">
        <f t="shared" si="50"/>
        <v>kokku €</v>
      </c>
      <c r="R252" s="64" t="str">
        <f t="shared" si="50"/>
        <v>kontroll</v>
      </c>
    </row>
    <row r="253" spans="1:18" ht="12.75">
      <c r="A253" s="96"/>
      <c r="B253" s="75"/>
      <c r="C253" s="75"/>
      <c r="D253" s="75"/>
      <c r="E253" s="75"/>
      <c r="F253" s="336"/>
      <c r="G253" s="97"/>
      <c r="H253" s="76"/>
      <c r="I253" s="76"/>
      <c r="J253" s="331"/>
      <c r="K253" s="487"/>
      <c r="L253" s="355"/>
      <c r="M253" s="232"/>
      <c r="N253" s="232"/>
      <c r="O253" s="232"/>
      <c r="P253" s="232"/>
      <c r="Q253" s="232"/>
      <c r="R253" s="351"/>
    </row>
    <row r="254" spans="1:18" ht="12.75">
      <c r="A254" s="214"/>
      <c r="B254" s="218" t="s">
        <v>97</v>
      </c>
      <c r="C254" s="218"/>
      <c r="D254" s="215" t="s">
        <v>396</v>
      </c>
      <c r="E254" s="363"/>
      <c r="F254" s="362"/>
      <c r="G254" s="364"/>
      <c r="H254" s="362"/>
      <c r="I254" s="76">
        <f>F254*H254</f>
        <v>0</v>
      </c>
      <c r="J254" s="335"/>
      <c r="K254" s="219"/>
      <c r="L254" s="355"/>
      <c r="M254" s="362"/>
      <c r="N254" s="305"/>
      <c r="O254" s="305"/>
      <c r="P254" s="305"/>
      <c r="Q254" s="118">
        <f>SUM(L254:P254)</f>
        <v>0</v>
      </c>
      <c r="R254" s="208" t="str">
        <f>IF(Q254-I254=0,"ok","error")</f>
        <v>ok</v>
      </c>
    </row>
    <row r="255" spans="1:18" ht="12.75">
      <c r="A255" s="214"/>
      <c r="B255" s="218" t="s">
        <v>98</v>
      </c>
      <c r="C255" s="218"/>
      <c r="D255" s="215" t="s">
        <v>144</v>
      </c>
      <c r="E255" s="363"/>
      <c r="F255" s="362"/>
      <c r="G255" s="364"/>
      <c r="H255" s="362"/>
      <c r="I255" s="76">
        <f>F255*H255</f>
        <v>0</v>
      </c>
      <c r="J255" s="335"/>
      <c r="K255" s="219"/>
      <c r="L255" s="355"/>
      <c r="M255" s="362"/>
      <c r="N255" s="305"/>
      <c r="O255" s="305"/>
      <c r="P255" s="305"/>
      <c r="Q255" s="118">
        <f>SUM(L255:P255)</f>
        <v>0</v>
      </c>
      <c r="R255" s="208" t="str">
        <f>IF(Q255-I255=0,"ok","error")</f>
        <v>ok</v>
      </c>
    </row>
    <row r="256" spans="1:18" ht="12.75">
      <c r="A256" s="96"/>
      <c r="B256" s="75"/>
      <c r="C256" s="75"/>
      <c r="D256" s="75"/>
      <c r="E256" s="75"/>
      <c r="F256" s="76"/>
      <c r="G256" s="84"/>
      <c r="H256" s="76"/>
      <c r="I256" s="76"/>
      <c r="J256" s="335"/>
      <c r="K256" s="487"/>
      <c r="L256" s="355"/>
      <c r="M256" s="232"/>
      <c r="N256" s="232"/>
      <c r="O256" s="232"/>
      <c r="P256" s="232"/>
      <c r="Q256" s="232"/>
      <c r="R256" s="351"/>
    </row>
    <row r="257" spans="1:18" ht="12.75">
      <c r="A257" s="68"/>
      <c r="B257" s="78" t="s">
        <v>102</v>
      </c>
      <c r="C257" s="78"/>
      <c r="D257" s="79" t="s">
        <v>329</v>
      </c>
      <c r="E257" s="79"/>
      <c r="F257" s="70"/>
      <c r="G257" s="71"/>
      <c r="H257" s="70"/>
      <c r="I257" s="82">
        <f>SUM(I254:I255)</f>
        <v>0</v>
      </c>
      <c r="J257" s="113"/>
      <c r="K257" s="109"/>
      <c r="L257" s="82">
        <f>SUM(L254:L255)</f>
        <v>0</v>
      </c>
      <c r="M257" s="82">
        <f>SUM(M254:M255)</f>
        <v>0</v>
      </c>
      <c r="N257" s="82">
        <f>SUM(N254:N255)</f>
        <v>0</v>
      </c>
      <c r="O257" s="82">
        <f>SUM(O254:O255)</f>
        <v>0</v>
      </c>
      <c r="P257" s="82">
        <f>SUM(P254:P255)</f>
        <v>0</v>
      </c>
      <c r="Q257" s="31">
        <f>SUM(L257:P257)</f>
        <v>0</v>
      </c>
      <c r="R257" s="207" t="str">
        <f>IF(Q257-I257=0,"ok","error")</f>
        <v>ok</v>
      </c>
    </row>
    <row r="258" spans="1:18" ht="12.75">
      <c r="A258" s="68"/>
      <c r="B258" s="69"/>
      <c r="C258" s="69"/>
      <c r="D258" s="83" t="s">
        <v>113</v>
      </c>
      <c r="E258" s="79"/>
      <c r="F258" s="70"/>
      <c r="G258" s="71"/>
      <c r="H258" s="76"/>
      <c r="I258" s="70"/>
      <c r="J258" s="113"/>
      <c r="K258" s="109"/>
      <c r="L258" s="118"/>
      <c r="M258" s="118"/>
      <c r="N258" s="118"/>
      <c r="O258" s="118"/>
      <c r="P258" s="118"/>
      <c r="Q258" s="118"/>
      <c r="R258" s="206"/>
    </row>
    <row r="259" spans="1:18" ht="12.75">
      <c r="A259" s="381">
        <v>20</v>
      </c>
      <c r="B259" s="59" t="s">
        <v>96</v>
      </c>
      <c r="C259" s="59"/>
      <c r="D259" s="60" t="s">
        <v>145</v>
      </c>
      <c r="E259" s="111"/>
      <c r="F259" s="61" t="s">
        <v>149</v>
      </c>
      <c r="G259" s="62" t="s">
        <v>148</v>
      </c>
      <c r="H259" s="64" t="s">
        <v>150</v>
      </c>
      <c r="I259" s="64" t="s">
        <v>151</v>
      </c>
      <c r="J259" s="65" t="s">
        <v>20</v>
      </c>
      <c r="K259" s="109"/>
      <c r="L259" s="64" t="str">
        <f aca="true" t="shared" si="51" ref="L259:R259">L7</f>
        <v>Arendus</v>
      </c>
      <c r="M259" s="498" t="str">
        <f t="shared" si="51"/>
        <v>daatum</v>
      </c>
      <c r="N259" s="498" t="str">
        <f t="shared" si="51"/>
        <v>daatum</v>
      </c>
      <c r="O259" s="498" t="str">
        <f t="shared" si="51"/>
        <v>daatum</v>
      </c>
      <c r="P259" s="498" t="str">
        <f t="shared" si="51"/>
        <v>daatum</v>
      </c>
      <c r="Q259" s="64" t="str">
        <f t="shared" si="51"/>
        <v>kokku €</v>
      </c>
      <c r="R259" s="64" t="str">
        <f t="shared" si="51"/>
        <v>kontroll</v>
      </c>
    </row>
    <row r="260" spans="1:18" ht="12.75">
      <c r="A260" s="96"/>
      <c r="B260" s="75"/>
      <c r="C260" s="75"/>
      <c r="D260" s="327"/>
      <c r="E260" s="92"/>
      <c r="F260" s="76"/>
      <c r="G260" s="84"/>
      <c r="H260" s="76"/>
      <c r="I260" s="76"/>
      <c r="J260" s="331"/>
      <c r="K260" s="487"/>
      <c r="L260" s="355"/>
      <c r="M260" s="232"/>
      <c r="N260" s="232"/>
      <c r="O260" s="232"/>
      <c r="P260" s="232"/>
      <c r="Q260" s="232"/>
      <c r="R260" s="351"/>
    </row>
    <row r="261" spans="1:18" ht="12.75">
      <c r="A261" s="214"/>
      <c r="B261" s="218" t="s">
        <v>100</v>
      </c>
      <c r="C261" s="218"/>
      <c r="D261" s="215" t="s">
        <v>145</v>
      </c>
      <c r="E261" s="363"/>
      <c r="F261" s="362"/>
      <c r="G261" s="364"/>
      <c r="H261" s="362"/>
      <c r="I261" s="76">
        <f>F261*H261</f>
        <v>0</v>
      </c>
      <c r="J261" s="367"/>
      <c r="K261" s="219"/>
      <c r="L261" s="355"/>
      <c r="M261" s="305"/>
      <c r="N261" s="305"/>
      <c r="O261" s="305"/>
      <c r="P261" s="305"/>
      <c r="Q261" s="118">
        <f>SUM(L261:P261)</f>
        <v>0</v>
      </c>
      <c r="R261" s="208" t="str">
        <f>IF(Q261-I261=0,"ok","error")</f>
        <v>ok</v>
      </c>
    </row>
    <row r="262" spans="1:18" ht="12.75">
      <c r="A262" s="96"/>
      <c r="B262" s="75"/>
      <c r="C262" s="75"/>
      <c r="D262" s="327"/>
      <c r="E262" s="92"/>
      <c r="F262" s="76"/>
      <c r="G262" s="84"/>
      <c r="H262" s="76"/>
      <c r="I262" s="76"/>
      <c r="J262" s="331"/>
      <c r="K262" s="487"/>
      <c r="L262" s="355"/>
      <c r="M262" s="232"/>
      <c r="N262" s="232"/>
      <c r="O262" s="232"/>
      <c r="P262" s="232"/>
      <c r="Q262" s="232"/>
      <c r="R262" s="351"/>
    </row>
    <row r="263" spans="1:18" ht="12.75">
      <c r="A263" s="68"/>
      <c r="B263" s="78" t="s">
        <v>102</v>
      </c>
      <c r="C263" s="78"/>
      <c r="D263" s="79" t="s">
        <v>330</v>
      </c>
      <c r="E263" s="79"/>
      <c r="F263" s="70"/>
      <c r="G263" s="71"/>
      <c r="H263" s="70"/>
      <c r="I263" s="82">
        <f>SUM(I261)</f>
        <v>0</v>
      </c>
      <c r="J263" s="113"/>
      <c r="K263" s="109"/>
      <c r="L263" s="82">
        <f>SUM(L261)</f>
        <v>0</v>
      </c>
      <c r="M263" s="82">
        <f>SUM(M261)</f>
        <v>0</v>
      </c>
      <c r="N263" s="82">
        <f>SUM(N261)</f>
        <v>0</v>
      </c>
      <c r="O263" s="82">
        <f>SUM(O261)</f>
        <v>0</v>
      </c>
      <c r="P263" s="82">
        <f>SUM(P261)</f>
        <v>0</v>
      </c>
      <c r="Q263" s="31">
        <f>SUM(L263:P263)</f>
        <v>0</v>
      </c>
      <c r="R263" s="207" t="str">
        <f>IF(Q263-I263=0,"ok","error")</f>
        <v>ok</v>
      </c>
    </row>
    <row r="264" spans="1:18" ht="12.75">
      <c r="A264" s="68"/>
      <c r="B264" s="69"/>
      <c r="C264" s="69"/>
      <c r="D264" s="83" t="s">
        <v>113</v>
      </c>
      <c r="E264" s="79"/>
      <c r="F264" s="70"/>
      <c r="G264" s="71"/>
      <c r="H264" s="76"/>
      <c r="I264" s="70"/>
      <c r="J264" s="113"/>
      <c r="K264" s="109"/>
      <c r="L264" s="118"/>
      <c r="M264" s="118"/>
      <c r="N264" s="118"/>
      <c r="O264" s="118"/>
      <c r="P264" s="118"/>
      <c r="Q264" s="118"/>
      <c r="R264" s="206"/>
    </row>
    <row r="265" spans="1:18" ht="12.75">
      <c r="A265" s="381">
        <v>21</v>
      </c>
      <c r="B265" s="59" t="s">
        <v>96</v>
      </c>
      <c r="C265" s="59"/>
      <c r="D265" s="60" t="s">
        <v>331</v>
      </c>
      <c r="E265" s="111"/>
      <c r="F265" s="61" t="s">
        <v>149</v>
      </c>
      <c r="G265" s="62" t="s">
        <v>148</v>
      </c>
      <c r="H265" s="64" t="s">
        <v>150</v>
      </c>
      <c r="I265" s="64" t="s">
        <v>151</v>
      </c>
      <c r="J265" s="65" t="s">
        <v>20</v>
      </c>
      <c r="K265" s="109"/>
      <c r="L265" s="64" t="str">
        <f aca="true" t="shared" si="52" ref="L265:R265">L7</f>
        <v>Arendus</v>
      </c>
      <c r="M265" s="498" t="str">
        <f t="shared" si="52"/>
        <v>daatum</v>
      </c>
      <c r="N265" s="498" t="str">
        <f t="shared" si="52"/>
        <v>daatum</v>
      </c>
      <c r="O265" s="498" t="str">
        <f t="shared" si="52"/>
        <v>daatum</v>
      </c>
      <c r="P265" s="498" t="str">
        <f t="shared" si="52"/>
        <v>daatum</v>
      </c>
      <c r="Q265" s="64" t="str">
        <f t="shared" si="52"/>
        <v>kokku €</v>
      </c>
      <c r="R265" s="64" t="str">
        <f t="shared" si="52"/>
        <v>kontroll</v>
      </c>
    </row>
    <row r="266" spans="1:18" ht="12.75">
      <c r="A266" s="96"/>
      <c r="B266" s="75"/>
      <c r="C266" s="75"/>
      <c r="D266" s="327"/>
      <c r="E266" s="92"/>
      <c r="F266" s="76"/>
      <c r="G266" s="84"/>
      <c r="H266" s="76"/>
      <c r="I266" s="76"/>
      <c r="J266" s="331"/>
      <c r="K266" s="487"/>
      <c r="L266" s="355"/>
      <c r="M266" s="232"/>
      <c r="N266" s="232"/>
      <c r="O266" s="232"/>
      <c r="P266" s="232"/>
      <c r="Q266" s="232"/>
      <c r="R266" s="351"/>
    </row>
    <row r="267" spans="1:18" ht="12.75">
      <c r="A267" s="214"/>
      <c r="B267" s="218" t="s">
        <v>99</v>
      </c>
      <c r="C267" s="218"/>
      <c r="D267" s="215" t="s">
        <v>225</v>
      </c>
      <c r="E267" s="363"/>
      <c r="F267" s="362"/>
      <c r="G267" s="364"/>
      <c r="H267" s="362"/>
      <c r="I267" s="76">
        <f>F267*H267</f>
        <v>0</v>
      </c>
      <c r="J267" s="335"/>
      <c r="K267" s="219"/>
      <c r="L267" s="355"/>
      <c r="M267" s="362"/>
      <c r="N267" s="305"/>
      <c r="O267" s="305"/>
      <c r="P267" s="305"/>
      <c r="Q267" s="118">
        <f>SUM(L267:P267)</f>
        <v>0</v>
      </c>
      <c r="R267" s="208" t="str">
        <f>IF(Q267-I267=0,"ok","error")</f>
        <v>ok</v>
      </c>
    </row>
    <row r="268" spans="1:18" ht="12.75">
      <c r="A268" s="214"/>
      <c r="B268" s="218" t="s">
        <v>101</v>
      </c>
      <c r="C268" s="218"/>
      <c r="D268" s="215" t="s">
        <v>224</v>
      </c>
      <c r="E268" s="363"/>
      <c r="F268" s="362"/>
      <c r="G268" s="364"/>
      <c r="H268" s="362"/>
      <c r="I268" s="76">
        <f>F268*H268</f>
        <v>0</v>
      </c>
      <c r="J268" s="367"/>
      <c r="K268" s="219"/>
      <c r="L268" s="355"/>
      <c r="M268" s="362"/>
      <c r="N268" s="305"/>
      <c r="O268" s="305"/>
      <c r="P268" s="305"/>
      <c r="Q268" s="118">
        <f>SUM(L268:P268)</f>
        <v>0</v>
      </c>
      <c r="R268" s="208" t="str">
        <f>IF(Q268-I268=0,"ok","error")</f>
        <v>ok</v>
      </c>
    </row>
    <row r="269" spans="1:18" ht="12.75">
      <c r="A269" s="214"/>
      <c r="B269" s="218" t="s">
        <v>17</v>
      </c>
      <c r="C269" s="218"/>
      <c r="D269" s="215" t="s">
        <v>111</v>
      </c>
      <c r="E269" s="363"/>
      <c r="F269" s="362"/>
      <c r="G269" s="364"/>
      <c r="H269" s="362"/>
      <c r="I269" s="76">
        <f>F269*H269</f>
        <v>0</v>
      </c>
      <c r="J269" s="367"/>
      <c r="K269" s="219"/>
      <c r="L269" s="355"/>
      <c r="M269" s="362"/>
      <c r="N269" s="305"/>
      <c r="O269" s="305"/>
      <c r="P269" s="305"/>
      <c r="Q269" s="118">
        <f>SUM(L269:P269)</f>
        <v>0</v>
      </c>
      <c r="R269" s="208" t="str">
        <f>IF(Q269-I269=0,"ok","error")</f>
        <v>ok</v>
      </c>
    </row>
    <row r="270" spans="1:18" ht="12.75">
      <c r="A270" s="96"/>
      <c r="B270" s="75"/>
      <c r="C270" s="75"/>
      <c r="D270" s="327"/>
      <c r="E270" s="92"/>
      <c r="F270" s="76"/>
      <c r="G270" s="84"/>
      <c r="H270" s="76"/>
      <c r="I270" s="76"/>
      <c r="J270" s="331"/>
      <c r="K270" s="487"/>
      <c r="L270" s="355"/>
      <c r="M270" s="232"/>
      <c r="N270" s="232"/>
      <c r="O270" s="232"/>
      <c r="P270" s="232"/>
      <c r="Q270" s="232"/>
      <c r="R270" s="351"/>
    </row>
    <row r="271" spans="1:18" ht="12.75">
      <c r="A271" s="68"/>
      <c r="B271" s="78" t="s">
        <v>102</v>
      </c>
      <c r="C271" s="78"/>
      <c r="D271" s="79" t="s">
        <v>332</v>
      </c>
      <c r="E271" s="79"/>
      <c r="F271" s="70"/>
      <c r="G271" s="71"/>
      <c r="H271" s="70"/>
      <c r="I271" s="82">
        <f>SUM(I267:I269)</f>
        <v>0</v>
      </c>
      <c r="J271" s="113"/>
      <c r="K271" s="109"/>
      <c r="L271" s="82">
        <f>SUM(L267:L269)</f>
        <v>0</v>
      </c>
      <c r="M271" s="82">
        <f>SUM(M267:M269)</f>
        <v>0</v>
      </c>
      <c r="N271" s="82">
        <f>SUM(N267:N269)</f>
        <v>0</v>
      </c>
      <c r="O271" s="82">
        <f>SUM(O267:O269)</f>
        <v>0</v>
      </c>
      <c r="P271" s="82">
        <f>SUM(P267:P269)</f>
        <v>0</v>
      </c>
      <c r="Q271" s="31">
        <f>SUM(L271:P271)</f>
        <v>0</v>
      </c>
      <c r="R271" s="207" t="str">
        <f>IF(Q271-I271=0,"ok","error")</f>
        <v>ok</v>
      </c>
    </row>
    <row r="272" spans="1:18" ht="12.75">
      <c r="A272" s="68"/>
      <c r="B272" s="69"/>
      <c r="C272" s="69"/>
      <c r="D272" s="83" t="s">
        <v>113</v>
      </c>
      <c r="E272" s="79"/>
      <c r="F272" s="70"/>
      <c r="G272" s="71"/>
      <c r="H272" s="76"/>
      <c r="I272" s="70"/>
      <c r="J272" s="113"/>
      <c r="K272" s="109"/>
      <c r="L272" s="118"/>
      <c r="M272" s="118"/>
      <c r="N272" s="118"/>
      <c r="O272" s="118"/>
      <c r="P272" s="118"/>
      <c r="Q272" s="118"/>
      <c r="R272" s="206"/>
    </row>
    <row r="273" spans="1:18" ht="12.75">
      <c r="A273" s="381">
        <v>22</v>
      </c>
      <c r="B273" s="59" t="s">
        <v>9</v>
      </c>
      <c r="C273" s="59"/>
      <c r="D273" s="60" t="s">
        <v>191</v>
      </c>
      <c r="E273" s="111"/>
      <c r="F273" s="61" t="s">
        <v>149</v>
      </c>
      <c r="G273" s="62" t="s">
        <v>148</v>
      </c>
      <c r="H273" s="64" t="s">
        <v>150</v>
      </c>
      <c r="I273" s="64" t="s">
        <v>151</v>
      </c>
      <c r="J273" s="65" t="s">
        <v>20</v>
      </c>
      <c r="K273" s="109"/>
      <c r="L273" s="64" t="str">
        <f aca="true" t="shared" si="53" ref="L273:R273">L7</f>
        <v>Arendus</v>
      </c>
      <c r="M273" s="498" t="str">
        <f t="shared" si="53"/>
        <v>daatum</v>
      </c>
      <c r="N273" s="498" t="str">
        <f t="shared" si="53"/>
        <v>daatum</v>
      </c>
      <c r="O273" s="498" t="str">
        <f t="shared" si="53"/>
        <v>daatum</v>
      </c>
      <c r="P273" s="498" t="str">
        <f t="shared" si="53"/>
        <v>daatum</v>
      </c>
      <c r="Q273" s="64" t="str">
        <f t="shared" si="53"/>
        <v>kokku €</v>
      </c>
      <c r="R273" s="64" t="str">
        <f t="shared" si="53"/>
        <v>kontroll</v>
      </c>
    </row>
    <row r="274" spans="1:18" ht="12.75">
      <c r="A274" s="96"/>
      <c r="B274" s="75"/>
      <c r="C274" s="75"/>
      <c r="D274" s="75"/>
      <c r="E274" s="75"/>
      <c r="F274" s="76"/>
      <c r="G274" s="84"/>
      <c r="H274" s="76"/>
      <c r="I274" s="76"/>
      <c r="J274" s="331"/>
      <c r="K274" s="487"/>
      <c r="L274" s="355"/>
      <c r="M274" s="232"/>
      <c r="N274" s="232"/>
      <c r="O274" s="232"/>
      <c r="P274" s="232"/>
      <c r="Q274" s="232"/>
      <c r="R274" s="351"/>
    </row>
    <row r="275" spans="1:18" ht="12.75">
      <c r="A275" s="214"/>
      <c r="B275" s="218"/>
      <c r="C275" s="218"/>
      <c r="D275" s="215" t="s">
        <v>381</v>
      </c>
      <c r="E275" s="363"/>
      <c r="F275" s="362"/>
      <c r="G275" s="364"/>
      <c r="H275" s="362"/>
      <c r="I275" s="76">
        <f>F275*H275</f>
        <v>0</v>
      </c>
      <c r="J275" s="367"/>
      <c r="K275" s="219"/>
      <c r="L275" s="355"/>
      <c r="M275" s="305"/>
      <c r="N275" s="305"/>
      <c r="O275" s="305"/>
      <c r="P275" s="362"/>
      <c r="Q275" s="118">
        <f>SUM(L275:P275)</f>
        <v>0</v>
      </c>
      <c r="R275" s="208" t="str">
        <f>IF(Q275-I275=0,"ok","error")</f>
        <v>ok</v>
      </c>
    </row>
    <row r="276" spans="1:18" ht="12.75">
      <c r="A276" s="214"/>
      <c r="B276" s="218" t="s">
        <v>103</v>
      </c>
      <c r="C276" s="218"/>
      <c r="D276" s="215" t="s">
        <v>346</v>
      </c>
      <c r="E276" s="363"/>
      <c r="F276" s="362"/>
      <c r="G276" s="364"/>
      <c r="H276" s="362"/>
      <c r="I276" s="76">
        <f aca="true" t="shared" si="54" ref="I276:I281">F276*H276</f>
        <v>0</v>
      </c>
      <c r="J276" s="367"/>
      <c r="K276" s="219"/>
      <c r="L276" s="355"/>
      <c r="M276" s="305"/>
      <c r="N276" s="305"/>
      <c r="O276" s="305"/>
      <c r="P276" s="362"/>
      <c r="Q276" s="118">
        <f aca="true" t="shared" si="55" ref="Q276:Q281">SUM(L276:P276)</f>
        <v>0</v>
      </c>
      <c r="R276" s="208" t="str">
        <f aca="true" t="shared" si="56" ref="R276:R281">IF(Q276-I276=0,"ok","error")</f>
        <v>ok</v>
      </c>
    </row>
    <row r="277" spans="1:18" ht="12.75">
      <c r="A277" s="214"/>
      <c r="B277" s="218" t="s">
        <v>93</v>
      </c>
      <c r="C277" s="218"/>
      <c r="D277" s="215" t="s">
        <v>380</v>
      </c>
      <c r="E277" s="363"/>
      <c r="F277" s="362"/>
      <c r="G277" s="364"/>
      <c r="H277" s="362"/>
      <c r="I277" s="76">
        <f t="shared" si="54"/>
        <v>0</v>
      </c>
      <c r="J277" s="367"/>
      <c r="K277" s="219"/>
      <c r="L277" s="355"/>
      <c r="M277" s="305"/>
      <c r="N277" s="305"/>
      <c r="O277" s="305"/>
      <c r="P277" s="362"/>
      <c r="Q277" s="118">
        <f t="shared" si="55"/>
        <v>0</v>
      </c>
      <c r="R277" s="208" t="str">
        <f t="shared" si="56"/>
        <v>ok</v>
      </c>
    </row>
    <row r="278" spans="1:18" ht="12.75">
      <c r="A278" s="214"/>
      <c r="B278" s="218" t="s">
        <v>104</v>
      </c>
      <c r="C278" s="218"/>
      <c r="D278" s="215" t="s">
        <v>250</v>
      </c>
      <c r="E278" s="363"/>
      <c r="F278" s="362"/>
      <c r="G278" s="364"/>
      <c r="H278" s="362"/>
      <c r="I278" s="76">
        <f t="shared" si="54"/>
        <v>0</v>
      </c>
      <c r="J278" s="367"/>
      <c r="K278" s="219"/>
      <c r="L278" s="355"/>
      <c r="M278" s="305"/>
      <c r="N278" s="305"/>
      <c r="O278" s="305"/>
      <c r="P278" s="305"/>
      <c r="Q278" s="118">
        <f t="shared" si="55"/>
        <v>0</v>
      </c>
      <c r="R278" s="208" t="str">
        <f t="shared" si="56"/>
        <v>ok</v>
      </c>
    </row>
    <row r="279" spans="1:18" ht="12.75">
      <c r="A279" s="214"/>
      <c r="B279" s="218" t="s">
        <v>105</v>
      </c>
      <c r="C279" s="218"/>
      <c r="D279" s="215" t="s">
        <v>147</v>
      </c>
      <c r="E279" s="363"/>
      <c r="F279" s="362"/>
      <c r="G279" s="364"/>
      <c r="H279" s="362"/>
      <c r="I279" s="76">
        <f t="shared" si="54"/>
        <v>0</v>
      </c>
      <c r="J279" s="367"/>
      <c r="K279" s="219"/>
      <c r="L279" s="355"/>
      <c r="M279" s="305"/>
      <c r="N279" s="305"/>
      <c r="O279" s="305"/>
      <c r="P279" s="305"/>
      <c r="Q279" s="118">
        <f t="shared" si="55"/>
        <v>0</v>
      </c>
      <c r="R279" s="208" t="str">
        <f t="shared" si="56"/>
        <v>ok</v>
      </c>
    </row>
    <row r="280" spans="1:18" ht="12.75">
      <c r="A280" s="214"/>
      <c r="B280" s="218" t="s">
        <v>157</v>
      </c>
      <c r="C280" s="218"/>
      <c r="D280" s="215" t="s">
        <v>382</v>
      </c>
      <c r="E280" s="363"/>
      <c r="F280" s="362"/>
      <c r="G280" s="364"/>
      <c r="H280" s="362"/>
      <c r="I280" s="76">
        <f t="shared" si="54"/>
        <v>0</v>
      </c>
      <c r="J280" s="367"/>
      <c r="K280" s="219"/>
      <c r="L280" s="355"/>
      <c r="M280" s="305"/>
      <c r="N280" s="305"/>
      <c r="O280" s="305"/>
      <c r="P280" s="305"/>
      <c r="Q280" s="118">
        <f t="shared" si="55"/>
        <v>0</v>
      </c>
      <c r="R280" s="208" t="str">
        <f t="shared" si="56"/>
        <v>ok</v>
      </c>
    </row>
    <row r="281" spans="1:18" ht="12.75">
      <c r="A281" s="214"/>
      <c r="B281" s="218" t="s">
        <v>57</v>
      </c>
      <c r="C281" s="218"/>
      <c r="D281" s="215" t="s">
        <v>111</v>
      </c>
      <c r="E281" s="363"/>
      <c r="F281" s="362"/>
      <c r="G281" s="364"/>
      <c r="H281" s="362"/>
      <c r="I281" s="76">
        <f t="shared" si="54"/>
        <v>0</v>
      </c>
      <c r="J281" s="367"/>
      <c r="K281" s="219"/>
      <c r="L281" s="355"/>
      <c r="M281" s="305"/>
      <c r="N281" s="305"/>
      <c r="O281" s="305"/>
      <c r="P281" s="305"/>
      <c r="Q281" s="118">
        <f t="shared" si="55"/>
        <v>0</v>
      </c>
      <c r="R281" s="208" t="str">
        <f t="shared" si="56"/>
        <v>ok</v>
      </c>
    </row>
    <row r="282" spans="1:18" ht="12.75">
      <c r="A282" s="214"/>
      <c r="B282" s="215"/>
      <c r="C282" s="215"/>
      <c r="D282" s="83" t="s">
        <v>113</v>
      </c>
      <c r="E282" s="215"/>
      <c r="F282" s="216"/>
      <c r="G282" s="217"/>
      <c r="H282" s="216"/>
      <c r="I282" s="76"/>
      <c r="J282" s="224"/>
      <c r="K282" s="219"/>
      <c r="L282" s="355"/>
      <c r="M282" s="221"/>
      <c r="N282" s="221"/>
      <c r="O282" s="221"/>
      <c r="P282" s="221"/>
      <c r="Q282" s="118"/>
      <c r="R282" s="206"/>
    </row>
    <row r="283" spans="1:18" ht="12.75">
      <c r="A283" s="68"/>
      <c r="B283" s="78" t="s">
        <v>106</v>
      </c>
      <c r="C283" s="78"/>
      <c r="D283" s="79" t="s">
        <v>228</v>
      </c>
      <c r="E283" s="79"/>
      <c r="F283" s="70"/>
      <c r="G283" s="71"/>
      <c r="H283" s="76"/>
      <c r="I283" s="82">
        <f>SUM(I275:I281)</f>
        <v>0</v>
      </c>
      <c r="J283" s="78"/>
      <c r="K283" s="109"/>
      <c r="L283" s="82">
        <f>SUM(L275:L281)</f>
        <v>0</v>
      </c>
      <c r="M283" s="82">
        <f>SUM(M275:M281)</f>
        <v>0</v>
      </c>
      <c r="N283" s="82">
        <f>SUM(N275:N281)</f>
        <v>0</v>
      </c>
      <c r="O283" s="82">
        <f>SUM(O275:O281)</f>
        <v>0</v>
      </c>
      <c r="P283" s="82">
        <f>SUM(P275:P281)</f>
        <v>0</v>
      </c>
      <c r="Q283" s="31">
        <f>SUM(L283:P283)</f>
        <v>0</v>
      </c>
      <c r="R283" s="207" t="str">
        <f>IF(Q283-I283=0,"ok","error")</f>
        <v>ok</v>
      </c>
    </row>
    <row r="284" spans="5:18" ht="12.75">
      <c r="E284" s="49"/>
      <c r="F284" s="49"/>
      <c r="G284" s="49"/>
      <c r="H284" s="50"/>
      <c r="I284" s="50"/>
      <c r="J284" s="49"/>
      <c r="K284" s="49"/>
      <c r="L284" s="115"/>
      <c r="M284" s="115"/>
      <c r="N284" s="115"/>
      <c r="O284" s="115"/>
      <c r="P284" s="115"/>
      <c r="Q284" s="115"/>
      <c r="R284" s="210"/>
    </row>
    <row r="285" spans="1:19" ht="12.75">
      <c r="A285" s="68"/>
      <c r="B285" s="78" t="s">
        <v>11</v>
      </c>
      <c r="C285" s="78"/>
      <c r="D285" s="404" t="s">
        <v>120</v>
      </c>
      <c r="E285" s="79"/>
      <c r="F285" s="70"/>
      <c r="G285" s="71"/>
      <c r="H285" s="76"/>
      <c r="I285" s="82">
        <f>I11+I22+I35+I79+I88+I99+I120+I131+I149+I159+I165+I186+I202+I211+I219+I229+I241+I250+I257+I263+I271+I283</f>
        <v>0</v>
      </c>
      <c r="J285" s="78"/>
      <c r="K285" s="109"/>
      <c r="L285" s="82">
        <f>L11+L22+L35+L79+L88+L99+L120+L131+L149+L159+L165+L186+L202+L211+L219+L229+L241+L250+L257+L263+L271+L283</f>
        <v>0</v>
      </c>
      <c r="M285" s="82">
        <f>M11+M22+M35+M79+M88+M99+M120+M131+M149+M159+M165+M186+M202+M211+M219+M229+M241+M250+M257+M263+M271+M283</f>
        <v>0</v>
      </c>
      <c r="N285" s="82">
        <f>N11+N22+N35+N79+N88+N99+N120+N131+N149+N159+N165+N186+N202+N211+N219+N229+N241+N250+N257+N263+N271+N283</f>
        <v>0</v>
      </c>
      <c r="O285" s="82">
        <f>O11+O22+O35+O79+O88+O99+O120+O131+O149+O159+O165+O186+O202+O211+O219+O229+O241+O250+O257+O263+O271+O283</f>
        <v>0</v>
      </c>
      <c r="P285" s="82">
        <f>P11+P22+P35+P79+P88+P99+P120+P131+P149+P159+P165+P186+P202+P211+P219+P229+P241+P250+P257+P263+P271+P283</f>
        <v>0</v>
      </c>
      <c r="Q285" s="31">
        <f>ROUND(SUM(L285:P285),0)</f>
        <v>0</v>
      </c>
      <c r="R285" s="207" t="str">
        <f>IF(Q285-I285=0,"ok","error")</f>
        <v>ok</v>
      </c>
      <c r="S285" s="44"/>
    </row>
    <row r="286" spans="5:18" ht="12.75">
      <c r="E286" s="49"/>
      <c r="F286" s="49"/>
      <c r="G286" s="49"/>
      <c r="H286" s="50"/>
      <c r="I286" s="50"/>
      <c r="J286" s="49"/>
      <c r="K286" s="49"/>
      <c r="L286" s="50"/>
      <c r="M286" s="50"/>
      <c r="N286" s="50"/>
      <c r="O286" s="50"/>
      <c r="P286" s="50"/>
      <c r="Q286" s="116"/>
      <c r="R286" s="211"/>
    </row>
    <row r="287" spans="1:18" ht="12.75">
      <c r="A287" s="68"/>
      <c r="B287" s="78" t="s">
        <v>177</v>
      </c>
      <c r="C287" s="78"/>
      <c r="D287" s="79" t="s">
        <v>339</v>
      </c>
      <c r="E287" s="79"/>
      <c r="F287" s="70"/>
      <c r="G287" s="366">
        <v>0.07</v>
      </c>
      <c r="H287" s="76"/>
      <c r="I287" s="82">
        <f>ROUND(G287*I285,0)</f>
        <v>0</v>
      </c>
      <c r="J287" s="78"/>
      <c r="K287" s="109"/>
      <c r="L287" s="396">
        <v>0</v>
      </c>
      <c r="M287" s="482"/>
      <c r="N287" s="482"/>
      <c r="O287" s="482"/>
      <c r="P287" s="482"/>
      <c r="Q287" s="31">
        <f>ROUND(SUM(M287:P287),0)</f>
        <v>0</v>
      </c>
      <c r="R287" s="207" t="str">
        <f>IF(Q287-I287=0,"ok","error")</f>
        <v>ok</v>
      </c>
    </row>
    <row r="288" spans="5:18" ht="12.75">
      <c r="E288" s="49"/>
      <c r="F288" s="49"/>
      <c r="G288" s="49"/>
      <c r="H288" s="50"/>
      <c r="I288" s="50"/>
      <c r="J288" s="49"/>
      <c r="K288" s="49"/>
      <c r="L288" s="50"/>
      <c r="M288" s="50"/>
      <c r="N288" s="50"/>
      <c r="O288" s="50"/>
      <c r="P288" s="50"/>
      <c r="Q288" s="116"/>
      <c r="R288" s="211"/>
    </row>
    <row r="289" spans="1:18" ht="12.75">
      <c r="A289" s="68"/>
      <c r="B289" s="78" t="s">
        <v>177</v>
      </c>
      <c r="C289" s="78"/>
      <c r="D289" s="79" t="s">
        <v>165</v>
      </c>
      <c r="E289" s="79"/>
      <c r="F289" s="70"/>
      <c r="G289" s="366">
        <v>0.05</v>
      </c>
      <c r="H289" s="76"/>
      <c r="I289" s="82">
        <f>ROUND(G289*I285,0)</f>
        <v>0</v>
      </c>
      <c r="J289" s="78"/>
      <c r="K289" s="109"/>
      <c r="L289" s="82">
        <v>0</v>
      </c>
      <c r="M289" s="482"/>
      <c r="N289" s="482"/>
      <c r="O289" s="482"/>
      <c r="P289" s="482"/>
      <c r="Q289" s="31">
        <f>ROUND(SUM(M289:P289),0)</f>
        <v>0</v>
      </c>
      <c r="R289" s="207" t="str">
        <f>IF(Q289-I289=0,"ok","error")</f>
        <v>ok</v>
      </c>
    </row>
    <row r="290" spans="1:18" ht="12.75">
      <c r="A290" s="119"/>
      <c r="B290" s="120"/>
      <c r="C290" s="120"/>
      <c r="D290" s="121"/>
      <c r="E290" s="121"/>
      <c r="F290" s="122"/>
      <c r="G290" s="369"/>
      <c r="H290" s="373"/>
      <c r="I290" s="125"/>
      <c r="J290" s="120"/>
      <c r="K290" s="109"/>
      <c r="L290" s="125"/>
      <c r="M290" s="125"/>
      <c r="N290" s="125"/>
      <c r="O290" s="125"/>
      <c r="P290" s="125"/>
      <c r="Q290" s="126"/>
      <c r="R290" s="213"/>
    </row>
    <row r="291" spans="1:18" ht="12.75">
      <c r="A291" s="68"/>
      <c r="B291" s="78" t="s">
        <v>177</v>
      </c>
      <c r="C291" s="78"/>
      <c r="D291" s="79" t="s">
        <v>333</v>
      </c>
      <c r="E291" s="79"/>
      <c r="F291" s="70"/>
      <c r="G291" s="366">
        <v>0.05</v>
      </c>
      <c r="H291" s="76"/>
      <c r="I291" s="82">
        <f>ROUND((I285+I287+I289)*G291,0)</f>
        <v>0</v>
      </c>
      <c r="J291" s="78"/>
      <c r="K291" s="109"/>
      <c r="L291" s="82">
        <v>0</v>
      </c>
      <c r="M291" s="482"/>
      <c r="N291" s="482"/>
      <c r="O291" s="482"/>
      <c r="P291" s="482"/>
      <c r="Q291" s="31">
        <f>ROUND(SUM(M291:P291),0)</f>
        <v>0</v>
      </c>
      <c r="R291" s="207" t="str">
        <f>IF(Q291-I291=0,"ok","error")</f>
        <v>ok</v>
      </c>
    </row>
    <row r="292" spans="1:18" ht="12.75">
      <c r="A292" s="119"/>
      <c r="B292" s="120"/>
      <c r="C292" s="120"/>
      <c r="D292" s="121"/>
      <c r="E292" s="121"/>
      <c r="F292" s="122"/>
      <c r="G292" s="123"/>
      <c r="H292" s="373"/>
      <c r="I292" s="125"/>
      <c r="J292" s="120"/>
      <c r="K292" s="109"/>
      <c r="L292" s="125"/>
      <c r="M292" s="125"/>
      <c r="N292" s="125"/>
      <c r="O292" s="125"/>
      <c r="P292" s="125"/>
      <c r="Q292" s="126"/>
      <c r="R292" s="213"/>
    </row>
    <row r="293" spans="1:18" ht="13.5" thickBot="1">
      <c r="A293" s="102"/>
      <c r="B293" s="103" t="s">
        <v>178</v>
      </c>
      <c r="C293" s="103"/>
      <c r="D293" s="402" t="s">
        <v>166</v>
      </c>
      <c r="E293" s="104"/>
      <c r="F293" s="105"/>
      <c r="G293" s="106"/>
      <c r="H293" s="342"/>
      <c r="I293" s="108">
        <f>I285+I287+I289+I291</f>
        <v>0</v>
      </c>
      <c r="J293" s="103"/>
      <c r="K293" s="109"/>
      <c r="L293" s="108">
        <f>L285+L287</f>
        <v>0</v>
      </c>
      <c r="M293" s="108">
        <f>M285+M287+M289+M291</f>
        <v>0</v>
      </c>
      <c r="N293" s="108">
        <f>N285+N287+N289+N291</f>
        <v>0</v>
      </c>
      <c r="O293" s="108">
        <f>O285+O287+O289+O291</f>
        <v>0</v>
      </c>
      <c r="P293" s="108">
        <f>P285+P287+P289+P291</f>
        <v>0</v>
      </c>
      <c r="Q293" s="108">
        <f>Q285+Q287+Q289+Q291</f>
        <v>0</v>
      </c>
      <c r="R293" s="212" t="str">
        <f>IF(Q293-I293=0,"ok","error")</f>
        <v>ok</v>
      </c>
    </row>
    <row r="294" spans="1:16" ht="13.5" thickTop="1">
      <c r="A294" s="47"/>
      <c r="B294" s="47"/>
      <c r="C294" s="47"/>
      <c r="D294" s="47"/>
      <c r="E294" s="116"/>
      <c r="F294" s="116"/>
      <c r="G294" s="116"/>
      <c r="H294" s="116"/>
      <c r="I294" s="117"/>
      <c r="J294" s="116"/>
      <c r="K294" s="49"/>
      <c r="L294" s="49"/>
      <c r="M294" s="49"/>
      <c r="N294" s="49"/>
      <c r="O294" s="49"/>
      <c r="P294" s="49"/>
    </row>
    <row r="295" spans="1:10" ht="12.75">
      <c r="A295" s="47"/>
      <c r="B295" s="47"/>
      <c r="C295" s="47"/>
      <c r="D295" s="47"/>
      <c r="E295" s="47"/>
      <c r="F295" s="47"/>
      <c r="G295" s="47"/>
      <c r="H295" s="47"/>
      <c r="I295" s="54"/>
      <c r="J295" s="47"/>
    </row>
    <row r="298" spans="4:5" ht="12.75">
      <c r="D298" s="283" t="s">
        <v>272</v>
      </c>
      <c r="E298" s="277"/>
    </row>
    <row r="299" spans="4:5" ht="12.75">
      <c r="D299" s="277"/>
      <c r="E299" s="277"/>
    </row>
    <row r="300" spans="4:5" ht="12.75">
      <c r="D300" s="277" t="s">
        <v>409</v>
      </c>
      <c r="E300" s="349" t="e">
        <f>Q287/Q285</f>
        <v>#DIV/0!</v>
      </c>
    </row>
    <row r="301" spans="4:5" ht="12.75">
      <c r="D301" s="277" t="s">
        <v>340</v>
      </c>
      <c r="E301" s="349" t="e">
        <f>Q289/Q285</f>
        <v>#DIV/0!</v>
      </c>
    </row>
    <row r="302" spans="4:5" ht="12.75">
      <c r="D302" s="277" t="s">
        <v>408</v>
      </c>
      <c r="E302" s="349" t="e">
        <f>Q291/(Q285+Q287+Q289)</f>
        <v>#DIV/0!</v>
      </c>
    </row>
  </sheetData>
  <sheetProtection sheet="1" formatCells="0" formatColumns="0" formatRows="0" insertColumns="0" insertRows="0" insertHyperlinks="0" deleteColumns="0" deleteRows="0" selectLockedCells="1" sort="0" autoFilter="0" pivotTables="0"/>
  <mergeCells count="1">
    <mergeCell ref="D3:E3"/>
  </mergeCells>
  <printOptions/>
  <pageMargins left="0.7480314960629921" right="0.35433070866141736" top="0.984251968503937" bottom="0.6299212598425197" header="0.5118110236220472" footer="0.15748031496062992"/>
  <pageSetup horizontalDpi="1200" verticalDpi="1200" orientation="portrait" paperSize="9" r:id="rId1"/>
  <headerFooter alignWithMargins="0">
    <oddFooter>&amp;RPage&amp;P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showGridLines="0" zoomScalePageLayoutView="0" workbookViewId="0" topLeftCell="A1">
      <selection activeCell="B40" sqref="B40"/>
    </sheetView>
  </sheetViews>
  <sheetFormatPr defaultColWidth="12.421875" defaultRowHeight="12.75"/>
  <cols>
    <col min="1" max="1" width="3.421875" style="22" customWidth="1"/>
    <col min="2" max="2" width="35.28125" style="22" customWidth="1"/>
    <col min="3" max="7" width="9.140625" style="22" customWidth="1"/>
    <col min="8" max="8" width="10.7109375" style="42" customWidth="1"/>
    <col min="9" max="16384" width="12.421875" style="22" customWidth="1"/>
  </cols>
  <sheetData>
    <row r="1" spans="2:8" s="43" customFormat="1" ht="18" customHeight="1">
      <c r="B1" s="276" t="s">
        <v>234</v>
      </c>
      <c r="C1" s="277"/>
      <c r="D1" s="277"/>
      <c r="E1" s="277"/>
      <c r="F1" s="278"/>
      <c r="G1" s="279"/>
      <c r="H1" s="140"/>
    </row>
    <row r="2" spans="2:8" s="43" customFormat="1" ht="18" customHeight="1">
      <c r="B2" s="280" t="s">
        <v>169</v>
      </c>
      <c r="C2" s="277"/>
      <c r="D2" s="277"/>
      <c r="E2" s="277"/>
      <c r="F2" s="278"/>
      <c r="G2" s="279"/>
      <c r="H2" s="140"/>
    </row>
    <row r="3" spans="1:8" s="43" customFormat="1" ht="18" customHeight="1">
      <c r="A3" s="45"/>
      <c r="B3" s="281">
        <f>'ea üld'!B3</f>
        <v>0</v>
      </c>
      <c r="C3" s="282"/>
      <c r="D3" s="282"/>
      <c r="E3" s="283"/>
      <c r="F3" s="278"/>
      <c r="G3" s="279"/>
      <c r="H3" s="141"/>
    </row>
    <row r="4" spans="1:8" s="43" customFormat="1" ht="13.5" thickBot="1">
      <c r="A4" s="45"/>
      <c r="B4" s="284"/>
      <c r="C4" s="285"/>
      <c r="D4" s="285"/>
      <c r="E4" s="285"/>
      <c r="F4" s="285"/>
      <c r="G4" s="285"/>
      <c r="H4" s="46"/>
    </row>
    <row r="5" spans="1:8" ht="12" thickTop="1">
      <c r="A5" s="475" t="s">
        <v>179</v>
      </c>
      <c r="B5" s="435" t="s">
        <v>180</v>
      </c>
      <c r="C5" s="457" t="s">
        <v>172</v>
      </c>
      <c r="D5" s="458" t="str">
        <f>'ea detail'!M6</f>
        <v>Tootm etap</v>
      </c>
      <c r="E5" s="458" t="str">
        <f>'ea detail'!N6</f>
        <v>Tootm etap</v>
      </c>
      <c r="F5" s="458" t="str">
        <f>'ea detail'!O6</f>
        <v>Tootm etap</v>
      </c>
      <c r="G5" s="458" t="str">
        <f>'ea detail'!P6</f>
        <v>Tootm etap</v>
      </c>
      <c r="H5" s="459" t="s">
        <v>337</v>
      </c>
    </row>
    <row r="6" spans="1:8" ht="10.5" thickBot="1">
      <c r="A6" s="476"/>
      <c r="B6" s="477"/>
      <c r="C6" s="460" t="s">
        <v>173</v>
      </c>
      <c r="D6" s="499" t="str">
        <f>'ea detail'!M7</f>
        <v>daatum</v>
      </c>
      <c r="E6" s="499" t="str">
        <f>'ea detail'!N7</f>
        <v>daatum</v>
      </c>
      <c r="F6" s="499" t="str">
        <f>'ea detail'!O7</f>
        <v>daatum</v>
      </c>
      <c r="G6" s="499" t="str">
        <f>'ea detail'!P7</f>
        <v>daatum</v>
      </c>
      <c r="H6" s="461"/>
    </row>
    <row r="7" spans="1:8" ht="13.5" thickTop="1">
      <c r="A7" s="195"/>
      <c r="B7" s="155"/>
      <c r="C7" s="183"/>
      <c r="D7" s="183"/>
      <c r="E7" s="183"/>
      <c r="F7" s="183"/>
      <c r="G7" s="183"/>
      <c r="H7" s="184"/>
    </row>
    <row r="8" spans="1:8" ht="12.75">
      <c r="A8" s="399">
        <v>1</v>
      </c>
      <c r="B8" s="197" t="str">
        <f>'ea detail'!D7</f>
        <v>ARENDUS / KÄSIKIRI</v>
      </c>
      <c r="C8" s="185">
        <f>'ea detail'!L11</f>
        <v>0</v>
      </c>
      <c r="D8" s="185">
        <f>'ea detail'!M11</f>
        <v>0</v>
      </c>
      <c r="E8" s="185">
        <f>'ea detail'!N11</f>
        <v>0</v>
      </c>
      <c r="F8" s="185">
        <f>'ea detail'!O11</f>
        <v>0</v>
      </c>
      <c r="G8" s="185">
        <f>'ea detail'!P11</f>
        <v>0</v>
      </c>
      <c r="H8" s="186">
        <f aca="true" t="shared" si="0" ref="H8:H29">SUM(C8:G8)</f>
        <v>0</v>
      </c>
    </row>
    <row r="9" spans="1:8" ht="12.75">
      <c r="A9" s="399">
        <v>2</v>
      </c>
      <c r="B9" s="197" t="str">
        <f>'ea detail'!D13</f>
        <v>PRODUTSENT / REŽISSÖÖR</v>
      </c>
      <c r="C9" s="185">
        <f>'ea detail'!L22</f>
        <v>0</v>
      </c>
      <c r="D9" s="185">
        <f>'ea detail'!M22</f>
        <v>0</v>
      </c>
      <c r="E9" s="185">
        <f>'ea detail'!N22</f>
        <v>0</v>
      </c>
      <c r="F9" s="185">
        <f>'ea detail'!O22</f>
        <v>0</v>
      </c>
      <c r="G9" s="185">
        <f>'ea detail'!P22</f>
        <v>0</v>
      </c>
      <c r="H9" s="186">
        <f t="shared" si="0"/>
        <v>0</v>
      </c>
    </row>
    <row r="10" spans="1:8" ht="12.75">
      <c r="A10" s="399">
        <v>3</v>
      </c>
      <c r="B10" s="197" t="str">
        <f>'ea detail'!D24</f>
        <v>NÄITLEJAD / CASTING</v>
      </c>
      <c r="C10" s="185">
        <f>'ea detail'!L35</f>
        <v>0</v>
      </c>
      <c r="D10" s="185">
        <f>'ea detail'!M35</f>
        <v>0</v>
      </c>
      <c r="E10" s="185">
        <f>'ea detail'!N35</f>
        <v>0</v>
      </c>
      <c r="F10" s="185">
        <f>'ea detail'!O35</f>
        <v>0</v>
      </c>
      <c r="G10" s="185">
        <f>'ea detail'!P35</f>
        <v>0</v>
      </c>
      <c r="H10" s="186">
        <f t="shared" si="0"/>
        <v>0</v>
      </c>
    </row>
    <row r="11" spans="1:8" ht="12.75">
      <c r="A11" s="399">
        <v>4</v>
      </c>
      <c r="B11" s="197" t="str">
        <f>'ea detail'!D37</f>
        <v>FILMIGRUPP</v>
      </c>
      <c r="C11" s="185">
        <f>'ea detail'!L79</f>
        <v>0</v>
      </c>
      <c r="D11" s="185">
        <f>'ea detail'!M79</f>
        <v>0</v>
      </c>
      <c r="E11" s="185">
        <f>'ea detail'!N79</f>
        <v>0</v>
      </c>
      <c r="F11" s="185">
        <f>'ea detail'!O79</f>
        <v>0</v>
      </c>
      <c r="G11" s="185">
        <f>'ea detail'!P79</f>
        <v>0</v>
      </c>
      <c r="H11" s="186">
        <f t="shared" si="0"/>
        <v>0</v>
      </c>
    </row>
    <row r="12" spans="1:8" ht="12.75">
      <c r="A12" s="399">
        <v>5</v>
      </c>
      <c r="B12" s="198" t="str">
        <f>'ea detail'!D81</f>
        <v>SOTSIAALMAKS</v>
      </c>
      <c r="C12" s="185">
        <f>'ea detail'!L88</f>
        <v>0</v>
      </c>
      <c r="D12" s="185">
        <f>'ea detail'!M88</f>
        <v>0</v>
      </c>
      <c r="E12" s="185">
        <f>'ea detail'!N88</f>
        <v>0</v>
      </c>
      <c r="F12" s="185">
        <f>'ea detail'!O88</f>
        <v>0</v>
      </c>
      <c r="G12" s="185">
        <f>'ea detail'!P88</f>
        <v>0</v>
      </c>
      <c r="H12" s="186">
        <f t="shared" si="0"/>
        <v>0</v>
      </c>
    </row>
    <row r="13" spans="1:8" ht="12.75">
      <c r="A13" s="399">
        <v>6</v>
      </c>
      <c r="B13" s="197" t="str">
        <f>'ea detail'!D90</f>
        <v>VÕTTEPAIKADE KULU</v>
      </c>
      <c r="C13" s="187">
        <f>'ea detail'!L99</f>
        <v>0</v>
      </c>
      <c r="D13" s="187">
        <f>'ea detail'!M99</f>
        <v>0</v>
      </c>
      <c r="E13" s="187">
        <f>'ea detail'!N99</f>
        <v>0</v>
      </c>
      <c r="F13" s="187">
        <f>'ea detail'!O99</f>
        <v>0</v>
      </c>
      <c r="G13" s="187">
        <f>'ea detail'!P99</f>
        <v>0</v>
      </c>
      <c r="H13" s="186">
        <f t="shared" si="0"/>
        <v>0</v>
      </c>
    </row>
    <row r="14" spans="1:8" ht="12.75">
      <c r="A14" s="399">
        <v>7</v>
      </c>
      <c r="B14" s="197" t="str">
        <f>'ea detail'!D101</f>
        <v>VÕTTETEHNIKA</v>
      </c>
      <c r="C14" s="185">
        <f>'ea detail'!L120</f>
        <v>0</v>
      </c>
      <c r="D14" s="185">
        <f>'ea detail'!M120</f>
        <v>0</v>
      </c>
      <c r="E14" s="185">
        <f>'ea detail'!N120</f>
        <v>0</v>
      </c>
      <c r="F14" s="185">
        <f>'ea detail'!O120</f>
        <v>0</v>
      </c>
      <c r="G14" s="185">
        <f>'ea detail'!P120</f>
        <v>0</v>
      </c>
      <c r="H14" s="186">
        <f t="shared" si="0"/>
        <v>0</v>
      </c>
    </row>
    <row r="15" spans="1:8" ht="12.75">
      <c r="A15" s="399">
        <v>8</v>
      </c>
      <c r="B15" s="197" t="str">
        <f>'ea detail'!D122</f>
        <v>VÕTTETEHNILISTE TEENUSTE PAKETID</v>
      </c>
      <c r="C15" s="185">
        <f>'ea detail'!L131</f>
        <v>0</v>
      </c>
      <c r="D15" s="185">
        <f>'ea detail'!M131</f>
        <v>0</v>
      </c>
      <c r="E15" s="185">
        <f>'ea detail'!N131</f>
        <v>0</v>
      </c>
      <c r="F15" s="185">
        <f>'ea detail'!O131</f>
        <v>0</v>
      </c>
      <c r="G15" s="185">
        <f>'ea detail'!P131</f>
        <v>0</v>
      </c>
      <c r="H15" s="186">
        <f t="shared" si="0"/>
        <v>0</v>
      </c>
    </row>
    <row r="16" spans="1:8" ht="12.75">
      <c r="A16" s="399">
        <v>9</v>
      </c>
      <c r="B16" s="197" t="str">
        <f>'ea detail'!D133</f>
        <v>LAVASTUSKULUD</v>
      </c>
      <c r="C16" s="185">
        <f>'ea detail'!L149</f>
        <v>0</v>
      </c>
      <c r="D16" s="185">
        <f>'ea detail'!M149</f>
        <v>0</v>
      </c>
      <c r="E16" s="185">
        <f>'ea detail'!N149</f>
        <v>0</v>
      </c>
      <c r="F16" s="185">
        <f>'ea detail'!O149</f>
        <v>0</v>
      </c>
      <c r="G16" s="185">
        <f>'ea detail'!P149</f>
        <v>0</v>
      </c>
      <c r="H16" s="186">
        <f t="shared" si="0"/>
        <v>0</v>
      </c>
    </row>
    <row r="17" spans="1:8" ht="12.75">
      <c r="A17" s="399">
        <v>10</v>
      </c>
      <c r="B17" s="197" t="str">
        <f>'ea detail'!D151</f>
        <v>MATERJAL</v>
      </c>
      <c r="C17" s="185">
        <f>'ea detail'!L159</f>
        <v>0</v>
      </c>
      <c r="D17" s="185">
        <f>'ea detail'!M159</f>
        <v>0</v>
      </c>
      <c r="E17" s="185">
        <f>'ea detail'!N159</f>
        <v>0</v>
      </c>
      <c r="F17" s="185">
        <f>'ea detail'!O159</f>
        <v>0</v>
      </c>
      <c r="G17" s="185">
        <f>'ea detail'!P159</f>
        <v>0</v>
      </c>
      <c r="H17" s="186">
        <f t="shared" si="0"/>
        <v>0</v>
      </c>
    </row>
    <row r="18" spans="1:8" ht="12.75">
      <c r="A18" s="399">
        <v>11</v>
      </c>
      <c r="B18" s="197" t="str">
        <f>'ea detail'!D161</f>
        <v>LABOR</v>
      </c>
      <c r="C18" s="185">
        <f>'ea detail'!L165</f>
        <v>0</v>
      </c>
      <c r="D18" s="185">
        <f>'ea detail'!M165</f>
        <v>0</v>
      </c>
      <c r="E18" s="185">
        <f>'ea detail'!N165</f>
        <v>0</v>
      </c>
      <c r="F18" s="185">
        <f>'ea detail'!O165</f>
        <v>0</v>
      </c>
      <c r="G18" s="185">
        <f>'ea detail'!P165</f>
        <v>0</v>
      </c>
      <c r="H18" s="186">
        <f t="shared" si="0"/>
        <v>0</v>
      </c>
    </row>
    <row r="19" spans="1:8" ht="12.75">
      <c r="A19" s="399">
        <v>12</v>
      </c>
      <c r="B19" s="197" t="str">
        <f>'ea detail'!D167</f>
        <v>JÄRELTÖÖTLUS</v>
      </c>
      <c r="C19" s="185">
        <f>'ea detail'!L186</f>
        <v>0</v>
      </c>
      <c r="D19" s="185">
        <f>'ea detail'!M186</f>
        <v>0</v>
      </c>
      <c r="E19" s="185">
        <f>'ea detail'!N186</f>
        <v>0</v>
      </c>
      <c r="F19" s="185">
        <f>'ea detail'!O186</f>
        <v>0</v>
      </c>
      <c r="G19" s="185">
        <f>'ea detail'!P186</f>
        <v>0</v>
      </c>
      <c r="H19" s="186">
        <f t="shared" si="0"/>
        <v>0</v>
      </c>
    </row>
    <row r="20" spans="1:8" ht="12.75">
      <c r="A20" s="399">
        <v>13</v>
      </c>
      <c r="B20" s="197" t="str">
        <f>'ea detail'!D188</f>
        <v>MUUSIKA</v>
      </c>
      <c r="C20" s="185">
        <f>'ea detail'!L202</f>
        <v>0</v>
      </c>
      <c r="D20" s="185">
        <f>'ea detail'!M202</f>
        <v>0</v>
      </c>
      <c r="E20" s="185">
        <f>'ea detail'!N202</f>
        <v>0</v>
      </c>
      <c r="F20" s="185">
        <f>'ea detail'!O202</f>
        <v>0</v>
      </c>
      <c r="G20" s="185">
        <f>'ea detail'!P202</f>
        <v>0</v>
      </c>
      <c r="H20" s="186">
        <f t="shared" si="0"/>
        <v>0</v>
      </c>
    </row>
    <row r="21" spans="1:8" ht="12.75">
      <c r="A21" s="399">
        <v>14</v>
      </c>
      <c r="B21" s="197" t="str">
        <f>'ea detail'!D204</f>
        <v>TIITRID / GRAAFIKA</v>
      </c>
      <c r="C21" s="185">
        <f>'ea detail'!L211</f>
        <v>0</v>
      </c>
      <c r="D21" s="185">
        <f>'ea detail'!M211</f>
        <v>0</v>
      </c>
      <c r="E21" s="185">
        <f>'ea detail'!N211</f>
        <v>0</v>
      </c>
      <c r="F21" s="185">
        <f>'ea detail'!O211</f>
        <v>0</v>
      </c>
      <c r="G21" s="185">
        <f>'ea detail'!P211</f>
        <v>0</v>
      </c>
      <c r="H21" s="186">
        <f t="shared" si="0"/>
        <v>0</v>
      </c>
    </row>
    <row r="22" spans="1:8" ht="12.75">
      <c r="A22" s="399">
        <v>15</v>
      </c>
      <c r="B22" s="197" t="str">
        <f>'ea detail'!D213</f>
        <v>ARHIIVIMATERJAL</v>
      </c>
      <c r="C22" s="185">
        <f>'ea detail'!L219</f>
        <v>0</v>
      </c>
      <c r="D22" s="185">
        <f>'ea detail'!M219</f>
        <v>0</v>
      </c>
      <c r="E22" s="185">
        <f>'ea detail'!N219</f>
        <v>0</v>
      </c>
      <c r="F22" s="185">
        <f>'ea detail'!O219</f>
        <v>0</v>
      </c>
      <c r="G22" s="185">
        <f>'ea detail'!P219</f>
        <v>0</v>
      </c>
      <c r="H22" s="186">
        <f t="shared" si="0"/>
        <v>0</v>
      </c>
    </row>
    <row r="23" spans="1:8" ht="12.75">
      <c r="A23" s="399">
        <v>16</v>
      </c>
      <c r="B23" s="197" t="str">
        <f>'ea detail'!D221</f>
        <v>TRANSPORDIKULUD</v>
      </c>
      <c r="C23" s="185">
        <f>'ea detail'!L229</f>
        <v>0</v>
      </c>
      <c r="D23" s="185">
        <f>'ea detail'!M229</f>
        <v>0</v>
      </c>
      <c r="E23" s="185">
        <f>'ea detail'!N229</f>
        <v>0</v>
      </c>
      <c r="F23" s="185">
        <f>'ea detail'!O229</f>
        <v>0</v>
      </c>
      <c r="G23" s="185">
        <f>'ea detail'!P229</f>
        <v>0</v>
      </c>
      <c r="H23" s="186">
        <f t="shared" si="0"/>
        <v>0</v>
      </c>
    </row>
    <row r="24" spans="1:8" ht="12.75">
      <c r="A24" s="399">
        <v>17</v>
      </c>
      <c r="B24" s="197" t="str">
        <f>'ea detail'!D231</f>
        <v>REISIKULU / MAJUTUS / PÄEVARAHA</v>
      </c>
      <c r="C24" s="185">
        <f>'ea detail'!L241</f>
        <v>0</v>
      </c>
      <c r="D24" s="185">
        <f>'ea detail'!M241</f>
        <v>0</v>
      </c>
      <c r="E24" s="185">
        <f>'ea detail'!N241</f>
        <v>0</v>
      </c>
      <c r="F24" s="185">
        <f>'ea detail'!O241</f>
        <v>0</v>
      </c>
      <c r="G24" s="185">
        <f>'ea detail'!P241</f>
        <v>0</v>
      </c>
      <c r="H24" s="186">
        <f t="shared" si="0"/>
        <v>0</v>
      </c>
    </row>
    <row r="25" spans="1:8" ht="12.75">
      <c r="A25" s="399">
        <v>18</v>
      </c>
      <c r="B25" s="197" t="str">
        <f>'ea detail'!D243</f>
        <v>MUU TOOTMISKULU</v>
      </c>
      <c r="C25" s="185">
        <f>'ea detail'!L250</f>
        <v>0</v>
      </c>
      <c r="D25" s="185">
        <f>'ea detail'!M250</f>
        <v>0</v>
      </c>
      <c r="E25" s="185">
        <f>'ea detail'!N250</f>
        <v>0</v>
      </c>
      <c r="F25" s="185">
        <f>'ea detail'!O250</f>
        <v>0</v>
      </c>
      <c r="G25" s="185">
        <f>'ea detail'!P250</f>
        <v>0</v>
      </c>
      <c r="H25" s="186">
        <f t="shared" si="0"/>
        <v>0</v>
      </c>
    </row>
    <row r="26" spans="1:8" ht="12.75">
      <c r="A26" s="399">
        <v>19</v>
      </c>
      <c r="B26" s="197" t="str">
        <f>'ea detail'!D252</f>
        <v>KINDLUSTUS</v>
      </c>
      <c r="C26" s="185">
        <f>'ea detail'!L257</f>
        <v>0</v>
      </c>
      <c r="D26" s="185">
        <f>'ea detail'!M257</f>
        <v>0</v>
      </c>
      <c r="E26" s="185">
        <f>'ea detail'!N257</f>
        <v>0</v>
      </c>
      <c r="F26" s="185">
        <f>'ea detail'!O257</f>
        <v>0</v>
      </c>
      <c r="G26" s="185">
        <f>'ea detail'!P257</f>
        <v>0</v>
      </c>
      <c r="H26" s="186">
        <f t="shared" si="0"/>
        <v>0</v>
      </c>
    </row>
    <row r="27" spans="1:8" ht="12.75">
      <c r="A27" s="399">
        <v>20</v>
      </c>
      <c r="B27" s="197" t="str">
        <f>'ea detail'!D259</f>
        <v>AUDIT</v>
      </c>
      <c r="C27" s="185">
        <f>'ea detail'!L263</f>
        <v>0</v>
      </c>
      <c r="D27" s="185">
        <f>'ea detail'!M263</f>
        <v>0</v>
      </c>
      <c r="E27" s="185">
        <f>'ea detail'!N263</f>
        <v>0</v>
      </c>
      <c r="F27" s="185">
        <f>'ea detail'!O263</f>
        <v>0</v>
      </c>
      <c r="G27" s="185">
        <f>'ea detail'!P263</f>
        <v>0</v>
      </c>
      <c r="H27" s="186">
        <f t="shared" si="0"/>
        <v>0</v>
      </c>
    </row>
    <row r="28" spans="1:8" ht="12.75">
      <c r="A28" s="399">
        <v>21</v>
      </c>
      <c r="B28" s="197" t="str">
        <f>'ea detail'!D265</f>
        <v>FINANTS / ÕIGUS</v>
      </c>
      <c r="C28" s="185">
        <f>'ea detail'!L271</f>
        <v>0</v>
      </c>
      <c r="D28" s="185">
        <f>'ea detail'!M271</f>
        <v>0</v>
      </c>
      <c r="E28" s="185">
        <f>'ea detail'!N271</f>
        <v>0</v>
      </c>
      <c r="F28" s="185">
        <f>'ea detail'!O271</f>
        <v>0</v>
      </c>
      <c r="G28" s="185">
        <f>'ea detail'!P271</f>
        <v>0</v>
      </c>
      <c r="H28" s="186">
        <f t="shared" si="0"/>
        <v>0</v>
      </c>
    </row>
    <row r="29" spans="1:8" ht="12.75">
      <c r="A29" s="399">
        <v>22</v>
      </c>
      <c r="B29" s="197" t="str">
        <f>'ea detail'!D273</f>
        <v>TURUNDUSKULU</v>
      </c>
      <c r="C29" s="185">
        <f>'ea detail'!L283</f>
        <v>0</v>
      </c>
      <c r="D29" s="185">
        <f>'ea detail'!M283</f>
        <v>0</v>
      </c>
      <c r="E29" s="185">
        <f>'ea detail'!N283</f>
        <v>0</v>
      </c>
      <c r="F29" s="185">
        <f>'ea detail'!O283</f>
        <v>0</v>
      </c>
      <c r="G29" s="185">
        <f>'ea detail'!P283</f>
        <v>0</v>
      </c>
      <c r="H29" s="186">
        <f t="shared" si="0"/>
        <v>0</v>
      </c>
    </row>
    <row r="30" spans="1:8" ht="12.75">
      <c r="A30" s="196"/>
      <c r="B30" s="199"/>
      <c r="C30" s="188"/>
      <c r="D30" s="188"/>
      <c r="E30" s="188"/>
      <c r="F30" s="188"/>
      <c r="G30" s="188"/>
      <c r="H30" s="186"/>
    </row>
    <row r="31" spans="1:9" ht="12.75">
      <c r="A31" s="195"/>
      <c r="B31" s="200" t="s">
        <v>120</v>
      </c>
      <c r="C31" s="187">
        <f>'ea detail'!L285</f>
        <v>0</v>
      </c>
      <c r="D31" s="187">
        <f>'ea detail'!M285</f>
        <v>0</v>
      </c>
      <c r="E31" s="187">
        <f>'ea detail'!N285</f>
        <v>0</v>
      </c>
      <c r="F31" s="187">
        <f>'ea detail'!O285</f>
        <v>0</v>
      </c>
      <c r="G31" s="187">
        <f>'ea detail'!P285</f>
        <v>0</v>
      </c>
      <c r="H31" s="184">
        <f>SUM(H8:H30)</f>
        <v>0</v>
      </c>
      <c r="I31" s="42"/>
    </row>
    <row r="32" spans="1:8" ht="12.75">
      <c r="A32" s="196"/>
      <c r="B32" s="199"/>
      <c r="C32" s="188"/>
      <c r="D32" s="188"/>
      <c r="E32" s="188"/>
      <c r="F32" s="188"/>
      <c r="G32" s="188"/>
      <c r="H32" s="186"/>
    </row>
    <row r="33" spans="1:8" ht="12.75">
      <c r="A33" s="196"/>
      <c r="B33" s="199" t="s">
        <v>339</v>
      </c>
      <c r="C33" s="185">
        <f>'ea detail'!L287</f>
        <v>0</v>
      </c>
      <c r="D33" s="185">
        <f>'ea detail'!M287</f>
        <v>0</v>
      </c>
      <c r="E33" s="185">
        <f>'ea detail'!N287</f>
        <v>0</v>
      </c>
      <c r="F33" s="185">
        <f>'ea detail'!O287</f>
        <v>0</v>
      </c>
      <c r="G33" s="185">
        <f>'ea detail'!P287</f>
        <v>0</v>
      </c>
      <c r="H33" s="186">
        <f>SUM(C33:G33)</f>
        <v>0</v>
      </c>
    </row>
    <row r="34" spans="1:8" ht="12.75">
      <c r="A34" s="196"/>
      <c r="B34" s="199" t="s">
        <v>165</v>
      </c>
      <c r="C34" s="185">
        <f>'ea detail'!L289</f>
        <v>0</v>
      </c>
      <c r="D34" s="185">
        <f>'ea detail'!M289</f>
        <v>0</v>
      </c>
      <c r="E34" s="185">
        <f>'ea detail'!N289</f>
        <v>0</v>
      </c>
      <c r="F34" s="185">
        <f>'ea detail'!O289</f>
        <v>0</v>
      </c>
      <c r="G34" s="185">
        <f>'ea detail'!P289</f>
        <v>0</v>
      </c>
      <c r="H34" s="186">
        <f>SUM(C34:G34)</f>
        <v>0</v>
      </c>
    </row>
    <row r="35" spans="1:8" ht="12.75">
      <c r="A35" s="196"/>
      <c r="B35" s="197" t="str">
        <f>'ea detail'!D291</f>
        <v>TOOTMISTASU</v>
      </c>
      <c r="C35" s="185">
        <f>'ea detail'!L291</f>
        <v>0</v>
      </c>
      <c r="D35" s="185">
        <f>'ea detail'!M291</f>
        <v>0</v>
      </c>
      <c r="E35" s="185">
        <f>'ea detail'!N291</f>
        <v>0</v>
      </c>
      <c r="F35" s="185">
        <f>'ea detail'!O291</f>
        <v>0</v>
      </c>
      <c r="G35" s="185">
        <f>'ea detail'!P291</f>
        <v>0</v>
      </c>
      <c r="H35" s="186">
        <f>SUM(C35:G35)</f>
        <v>0</v>
      </c>
    </row>
    <row r="36" spans="1:8" ht="12.75">
      <c r="A36" s="195"/>
      <c r="B36" s="201"/>
      <c r="C36" s="189"/>
      <c r="D36" s="189"/>
      <c r="E36" s="189"/>
      <c r="F36" s="189"/>
      <c r="G36" s="189"/>
      <c r="H36" s="184"/>
    </row>
    <row r="37" spans="1:8" ht="13.5" thickBot="1">
      <c r="A37" s="462"/>
      <c r="B37" s="463" t="s">
        <v>171</v>
      </c>
      <c r="C37" s="478">
        <f>SUM(C31+C33+C34+C35)</f>
        <v>0</v>
      </c>
      <c r="D37" s="478">
        <f>SUM(D31+D33+D34+D35)</f>
        <v>0</v>
      </c>
      <c r="E37" s="478">
        <f>SUM(E31+E33+E34+E35)</f>
        <v>0</v>
      </c>
      <c r="F37" s="478">
        <f>SUM(F31+F33+F34+F35)</f>
        <v>0</v>
      </c>
      <c r="G37" s="478">
        <f>SUM(G31+G33+G34+G35)</f>
        <v>0</v>
      </c>
      <c r="H37" s="420">
        <f>H31+H33+H34+H35</f>
        <v>0</v>
      </c>
    </row>
    <row r="38" spans="1:8" ht="18" customHeight="1" thickTop="1">
      <c r="A38" s="25"/>
      <c r="B38" s="26"/>
      <c r="C38" s="27"/>
      <c r="D38" s="27"/>
      <c r="E38" s="27"/>
      <c r="F38" s="27"/>
      <c r="G38" s="27"/>
      <c r="H38" s="41"/>
    </row>
    <row r="39" spans="1:8" ht="11.25">
      <c r="A39" s="468"/>
      <c r="B39" s="479" t="s">
        <v>170</v>
      </c>
      <c r="C39" s="466"/>
      <c r="D39" s="466"/>
      <c r="E39" s="466"/>
      <c r="F39" s="466"/>
      <c r="G39" s="466"/>
      <c r="H39" s="480" t="s">
        <v>337</v>
      </c>
    </row>
    <row r="40" spans="1:8" ht="12.75">
      <c r="A40" s="398">
        <v>1</v>
      </c>
      <c r="B40" s="190" t="s">
        <v>341</v>
      </c>
      <c r="C40" s="496"/>
      <c r="D40" s="496"/>
      <c r="E40" s="496"/>
      <c r="F40" s="496"/>
      <c r="G40" s="496"/>
      <c r="H40" s="182">
        <f aca="true" t="shared" si="1" ref="H40:H50">SUM(C40:G40)</f>
        <v>0</v>
      </c>
    </row>
    <row r="41" spans="1:8" ht="12.75">
      <c r="A41" s="398">
        <v>2</v>
      </c>
      <c r="B41" s="190" t="s">
        <v>193</v>
      </c>
      <c r="C41" s="496"/>
      <c r="D41" s="496"/>
      <c r="E41" s="496"/>
      <c r="F41" s="496"/>
      <c r="G41" s="496"/>
      <c r="H41" s="182">
        <f t="shared" si="1"/>
        <v>0</v>
      </c>
    </row>
    <row r="42" spans="1:8" ht="12.75">
      <c r="A42" s="398">
        <v>3</v>
      </c>
      <c r="B42" s="190" t="s">
        <v>387</v>
      </c>
      <c r="C42" s="496"/>
      <c r="D42" s="496"/>
      <c r="E42" s="496"/>
      <c r="F42" s="496"/>
      <c r="G42" s="496"/>
      <c r="H42" s="182">
        <f t="shared" si="1"/>
        <v>0</v>
      </c>
    </row>
    <row r="43" spans="1:8" ht="12.75">
      <c r="A43" s="398">
        <v>4</v>
      </c>
      <c r="B43" s="190" t="s">
        <v>388</v>
      </c>
      <c r="C43" s="496"/>
      <c r="D43" s="496"/>
      <c r="E43" s="496"/>
      <c r="F43" s="496"/>
      <c r="G43" s="496"/>
      <c r="H43" s="182">
        <f t="shared" si="1"/>
        <v>0</v>
      </c>
    </row>
    <row r="44" spans="1:8" ht="12.75">
      <c r="A44" s="398">
        <v>5</v>
      </c>
      <c r="B44" s="190" t="s">
        <v>389</v>
      </c>
      <c r="C44" s="496"/>
      <c r="D44" s="496"/>
      <c r="E44" s="496"/>
      <c r="F44" s="496"/>
      <c r="G44" s="496"/>
      <c r="H44" s="182">
        <f t="shared" si="1"/>
        <v>0</v>
      </c>
    </row>
    <row r="45" spans="1:8" ht="12.75">
      <c r="A45" s="398">
        <v>6</v>
      </c>
      <c r="B45" s="190" t="s">
        <v>390</v>
      </c>
      <c r="C45" s="496"/>
      <c r="D45" s="496"/>
      <c r="E45" s="496"/>
      <c r="F45" s="496"/>
      <c r="G45" s="496"/>
      <c r="H45" s="182">
        <f t="shared" si="1"/>
        <v>0</v>
      </c>
    </row>
    <row r="46" spans="1:8" ht="12.75">
      <c r="A46" s="398">
        <v>7</v>
      </c>
      <c r="B46" s="190" t="s">
        <v>391</v>
      </c>
      <c r="C46" s="496"/>
      <c r="D46" s="496"/>
      <c r="E46" s="496"/>
      <c r="F46" s="496"/>
      <c r="G46" s="496"/>
      <c r="H46" s="182">
        <f t="shared" si="1"/>
        <v>0</v>
      </c>
    </row>
    <row r="47" spans="1:8" ht="12.75">
      <c r="A47" s="398">
        <v>8</v>
      </c>
      <c r="B47" s="190" t="s">
        <v>392</v>
      </c>
      <c r="C47" s="496"/>
      <c r="D47" s="496"/>
      <c r="E47" s="496"/>
      <c r="F47" s="496"/>
      <c r="G47" s="496"/>
      <c r="H47" s="182">
        <f t="shared" si="1"/>
        <v>0</v>
      </c>
    </row>
    <row r="48" spans="1:8" ht="12.75">
      <c r="A48" s="398">
        <v>9</v>
      </c>
      <c r="B48" s="190" t="s">
        <v>393</v>
      </c>
      <c r="C48" s="496"/>
      <c r="D48" s="496"/>
      <c r="E48" s="496"/>
      <c r="F48" s="496"/>
      <c r="G48" s="496"/>
      <c r="H48" s="182">
        <f t="shared" si="1"/>
        <v>0</v>
      </c>
    </row>
    <row r="49" spans="1:8" ht="12.75">
      <c r="A49" s="398">
        <v>10</v>
      </c>
      <c r="B49" s="190" t="s">
        <v>394</v>
      </c>
      <c r="C49" s="496"/>
      <c r="D49" s="496"/>
      <c r="E49" s="496"/>
      <c r="F49" s="496"/>
      <c r="G49" s="496"/>
      <c r="H49" s="182">
        <f t="shared" si="1"/>
        <v>0</v>
      </c>
    </row>
    <row r="50" spans="1:8" ht="12.75">
      <c r="A50" s="398">
        <v>11</v>
      </c>
      <c r="B50" s="190" t="s">
        <v>194</v>
      </c>
      <c r="C50" s="496"/>
      <c r="D50" s="496"/>
      <c r="E50" s="496"/>
      <c r="F50" s="496"/>
      <c r="G50" s="496"/>
      <c r="H50" s="182">
        <f t="shared" si="1"/>
        <v>0</v>
      </c>
    </row>
    <row r="51" spans="1:10" ht="12.75">
      <c r="A51" s="468"/>
      <c r="B51" s="469" t="s">
        <v>271</v>
      </c>
      <c r="C51" s="470">
        <f aca="true" t="shared" si="2" ref="C51:H51">SUM(C40:C50)</f>
        <v>0</v>
      </c>
      <c r="D51" s="470">
        <f t="shared" si="2"/>
        <v>0</v>
      </c>
      <c r="E51" s="470">
        <f t="shared" si="2"/>
        <v>0</v>
      </c>
      <c r="F51" s="470">
        <f t="shared" si="2"/>
        <v>0</v>
      </c>
      <c r="G51" s="470">
        <f t="shared" si="2"/>
        <v>0</v>
      </c>
      <c r="H51" s="433">
        <f t="shared" si="2"/>
        <v>0</v>
      </c>
      <c r="I51" s="42"/>
      <c r="J51" s="42"/>
    </row>
    <row r="52" spans="1:8" s="32" customFormat="1" ht="12.75">
      <c r="A52" s="33"/>
      <c r="B52" s="202"/>
      <c r="C52" s="192"/>
      <c r="D52" s="192"/>
      <c r="E52" s="192"/>
      <c r="F52" s="192"/>
      <c r="G52" s="192"/>
      <c r="H52" s="203"/>
    </row>
    <row r="53" spans="1:9" ht="12.75">
      <c r="A53" s="468"/>
      <c r="B53" s="471" t="s">
        <v>255</v>
      </c>
      <c r="C53" s="472">
        <f aca="true" t="shared" si="3" ref="C53:H53">C51-C37</f>
        <v>0</v>
      </c>
      <c r="D53" s="472">
        <f t="shared" si="3"/>
        <v>0</v>
      </c>
      <c r="E53" s="472">
        <f t="shared" si="3"/>
        <v>0</v>
      </c>
      <c r="F53" s="472">
        <f t="shared" si="3"/>
        <v>0</v>
      </c>
      <c r="G53" s="472">
        <f t="shared" si="3"/>
        <v>0</v>
      </c>
      <c r="H53" s="473">
        <f t="shared" si="3"/>
        <v>0</v>
      </c>
      <c r="I53" s="42"/>
    </row>
    <row r="54" spans="1:8" ht="12.75">
      <c r="A54" s="468"/>
      <c r="B54" s="471" t="s">
        <v>256</v>
      </c>
      <c r="C54" s="472">
        <f>C53</f>
        <v>0</v>
      </c>
      <c r="D54" s="472">
        <f>C54+D53</f>
        <v>0</v>
      </c>
      <c r="E54" s="472">
        <f>D54+E53</f>
        <v>0</v>
      </c>
      <c r="F54" s="472">
        <f>E54+F53</f>
        <v>0</v>
      </c>
      <c r="G54" s="472">
        <f>F54+G53</f>
        <v>0</v>
      </c>
      <c r="H54" s="473">
        <f>H53+G54</f>
        <v>0</v>
      </c>
    </row>
    <row r="55" spans="1:8" s="32" customFormat="1" ht="15" customHeight="1">
      <c r="A55" s="33"/>
      <c r="B55" s="142"/>
      <c r="C55" s="143"/>
      <c r="D55" s="143"/>
      <c r="E55" s="143"/>
      <c r="F55" s="143"/>
      <c r="G55" s="143"/>
      <c r="H55" s="144"/>
    </row>
    <row r="56" spans="1:8" s="32" customFormat="1" ht="15" customHeight="1">
      <c r="A56" s="33"/>
      <c r="B56" s="142"/>
      <c r="C56" s="143"/>
      <c r="D56" s="143"/>
      <c r="E56" s="143"/>
      <c r="F56" s="143"/>
      <c r="G56" s="143"/>
      <c r="H56" s="144"/>
    </row>
    <row r="57" spans="1:8" s="49" customFormat="1" ht="18.75" customHeight="1">
      <c r="A57" s="48"/>
      <c r="B57" s="194" t="s">
        <v>174</v>
      </c>
      <c r="C57" s="145"/>
      <c r="D57" s="145"/>
      <c r="E57" s="146"/>
      <c r="F57" s="146"/>
      <c r="G57" s="146"/>
      <c r="H57" s="147"/>
    </row>
    <row r="58" spans="1:8" s="49" customFormat="1" ht="18.75" customHeight="1">
      <c r="A58" s="48"/>
      <c r="B58" s="194"/>
      <c r="C58" s="146"/>
      <c r="D58" s="146"/>
      <c r="E58" s="146"/>
      <c r="F58" s="146"/>
      <c r="G58" s="146"/>
      <c r="H58" s="147"/>
    </row>
    <row r="59" spans="1:8" s="49" customFormat="1" ht="19.5" customHeight="1">
      <c r="A59" s="48"/>
      <c r="B59" s="194" t="s">
        <v>266</v>
      </c>
      <c r="C59" s="145"/>
      <c r="D59" s="145"/>
      <c r="E59" s="146"/>
      <c r="F59" s="146"/>
      <c r="G59" s="146"/>
      <c r="H59" s="147"/>
    </row>
  </sheetData>
  <sheetProtection sheet="1" formatCells="0" formatColumns="0" formatRows="0" selectLockedCells="1"/>
  <printOptions/>
  <pageMargins left="1.0236220472440944" right="0.2362204724409449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6"/>
  <sheetViews>
    <sheetView showGridLines="0" zoomScalePageLayoutView="0" workbookViewId="0" topLeftCell="A1">
      <selection activeCell="B3" sqref="B3:F3"/>
    </sheetView>
  </sheetViews>
  <sheetFormatPr defaultColWidth="9.140625" defaultRowHeight="12.75"/>
  <cols>
    <col min="1" max="1" width="5.8515625" style="0" customWidth="1"/>
    <col min="2" max="2" width="12.140625" style="0" customWidth="1"/>
    <col min="3" max="3" width="9.8515625" style="0" bestFit="1" customWidth="1"/>
    <col min="4" max="4" width="10.140625" style="0" customWidth="1"/>
    <col min="6" max="6" width="7.7109375" style="0" customWidth="1"/>
    <col min="7" max="7" width="9.8515625" style="0" bestFit="1" customWidth="1"/>
  </cols>
  <sheetData>
    <row r="1" spans="1:10" ht="18">
      <c r="A1" s="236"/>
      <c r="B1" s="236"/>
      <c r="C1" s="12"/>
      <c r="D1" s="13" t="s">
        <v>282</v>
      </c>
      <c r="E1" s="237"/>
      <c r="F1" s="238"/>
      <c r="G1" s="238"/>
      <c r="H1" s="239"/>
      <c r="J1" s="51"/>
    </row>
    <row r="2" spans="1:10" ht="6.75" customHeight="1">
      <c r="A2" s="240"/>
      <c r="B2" s="241"/>
      <c r="C2" s="242"/>
      <c r="D2" s="243"/>
      <c r="E2" s="237"/>
      <c r="F2" s="238"/>
      <c r="G2" s="238"/>
      <c r="H2" s="244"/>
      <c r="J2" s="51"/>
    </row>
    <row r="3" spans="1:8" ht="16.5" customHeight="1">
      <c r="A3" s="241"/>
      <c r="B3" s="508"/>
      <c r="C3" s="508"/>
      <c r="D3" s="508"/>
      <c r="E3" s="508"/>
      <c r="F3" s="508"/>
      <c r="G3" s="238"/>
      <c r="H3" s="238"/>
    </row>
    <row r="4" spans="1:8" ht="12.75">
      <c r="A4" s="245"/>
      <c r="B4" s="246"/>
      <c r="C4" s="247"/>
      <c r="D4" s="248" t="s">
        <v>158</v>
      </c>
      <c r="E4" s="249"/>
      <c r="F4" s="250"/>
      <c r="G4" s="239"/>
      <c r="H4" s="239"/>
    </row>
    <row r="5" spans="1:8" ht="15">
      <c r="A5" s="251" t="s">
        <v>181</v>
      </c>
      <c r="B5" s="252"/>
      <c r="C5" s="509"/>
      <c r="D5" s="509"/>
      <c r="E5" s="509"/>
      <c r="F5" s="254"/>
      <c r="G5" s="255"/>
      <c r="H5" s="256"/>
    </row>
    <row r="6" spans="1:8" ht="12.75">
      <c r="A6" s="257"/>
      <c r="B6" s="257"/>
      <c r="C6" s="258"/>
      <c r="D6" s="258"/>
      <c r="E6" s="259"/>
      <c r="F6" s="258"/>
      <c r="G6" s="258"/>
      <c r="H6" s="258"/>
    </row>
    <row r="7" spans="1:8" ht="12.75">
      <c r="A7" s="400" t="s">
        <v>269</v>
      </c>
      <c r="B7" s="400"/>
      <c r="C7" s="504"/>
      <c r="D7" s="504"/>
      <c r="E7" s="401" t="s">
        <v>162</v>
      </c>
      <c r="F7" s="401"/>
      <c r="G7" s="506"/>
      <c r="H7" s="506"/>
    </row>
    <row r="8" spans="1:8" ht="12.75">
      <c r="A8" s="400" t="s">
        <v>270</v>
      </c>
      <c r="B8" s="400"/>
      <c r="C8" s="504"/>
      <c r="D8" s="504"/>
      <c r="E8" s="401" t="s">
        <v>383</v>
      </c>
      <c r="F8" s="401"/>
      <c r="G8" s="507"/>
      <c r="H8" s="507"/>
    </row>
    <row r="9" spans="1:8" ht="12.75">
      <c r="A9" s="257" t="s">
        <v>160</v>
      </c>
      <c r="B9" s="257"/>
      <c r="C9" s="504"/>
      <c r="D9" s="504"/>
      <c r="E9" s="401" t="s">
        <v>384</v>
      </c>
      <c r="F9" s="401"/>
      <c r="G9" s="507"/>
      <c r="H9" s="507"/>
    </row>
    <row r="10" spans="1:8" ht="12.75">
      <c r="A10" s="257" t="s">
        <v>161</v>
      </c>
      <c r="B10" s="257"/>
      <c r="C10" s="504"/>
      <c r="D10" s="504"/>
      <c r="E10" s="401" t="s">
        <v>385</v>
      </c>
      <c r="F10" s="401"/>
      <c r="G10" s="481"/>
      <c r="H10" s="272"/>
    </row>
    <row r="11" spans="1:8" ht="12.75">
      <c r="A11" s="257" t="s">
        <v>273</v>
      </c>
      <c r="B11" s="257"/>
      <c r="C11" s="504"/>
      <c r="D11" s="504"/>
      <c r="E11" s="401" t="s">
        <v>386</v>
      </c>
      <c r="F11" s="401"/>
      <c r="G11" s="506"/>
      <c r="H11" s="506"/>
    </row>
    <row r="12" spans="1:8" ht="12.75">
      <c r="A12" s="259" t="s">
        <v>334</v>
      </c>
      <c r="B12" s="258"/>
      <c r="C12" s="504"/>
      <c r="D12" s="504"/>
      <c r="E12" s="401" t="s">
        <v>159</v>
      </c>
      <c r="F12" s="401"/>
      <c r="G12" s="505"/>
      <c r="H12" s="505"/>
    </row>
    <row r="13" spans="1:8" ht="12.75">
      <c r="A13" s="259" t="s">
        <v>182</v>
      </c>
      <c r="B13" s="258"/>
      <c r="C13" s="505"/>
      <c r="D13" s="505"/>
      <c r="E13" s="258" t="s">
        <v>395</v>
      </c>
      <c r="F13" s="258"/>
      <c r="G13" s="271"/>
      <c r="H13" s="272"/>
    </row>
    <row r="14" spans="1:8" ht="12.75">
      <c r="A14" s="257"/>
      <c r="B14" s="257"/>
      <c r="C14" s="128"/>
      <c r="D14" s="258"/>
      <c r="E14" s="260"/>
      <c r="F14" s="261"/>
      <c r="G14" s="130"/>
      <c r="H14" s="261"/>
    </row>
    <row r="15" spans="1:8" ht="13.5" thickBot="1">
      <c r="A15" s="406" t="s">
        <v>398</v>
      </c>
      <c r="B15" s="18"/>
      <c r="D15" s="19"/>
      <c r="E15" s="20"/>
      <c r="F15" s="19"/>
      <c r="G15" s="19"/>
      <c r="H15" s="19"/>
    </row>
    <row r="16" spans="1:8" ht="13.5" thickTop="1">
      <c r="A16" s="435" t="s">
        <v>179</v>
      </c>
      <c r="B16" s="436"/>
      <c r="C16" s="436" t="s">
        <v>164</v>
      </c>
      <c r="D16" s="437"/>
      <c r="E16" s="448"/>
      <c r="F16" s="438"/>
      <c r="G16" s="438" t="s">
        <v>10</v>
      </c>
      <c r="H16" s="456" t="s">
        <v>337</v>
      </c>
    </row>
    <row r="17" spans="1:8" ht="12.75">
      <c r="A17" s="155"/>
      <c r="B17" s="176"/>
      <c r="C17" s="162"/>
      <c r="D17" s="162"/>
      <c r="E17" s="449"/>
      <c r="F17" s="177"/>
      <c r="G17" s="177"/>
      <c r="H17" s="204"/>
    </row>
    <row r="18" spans="1:8" ht="12.75">
      <c r="A18" s="149">
        <v>1</v>
      </c>
      <c r="B18" s="150" t="str">
        <f>'teg detail'!D7</f>
        <v>ARENDUS / KÄSIKIRI</v>
      </c>
      <c r="C18" s="151"/>
      <c r="D18" s="151"/>
      <c r="E18" s="450"/>
      <c r="F18" s="179"/>
      <c r="G18" s="392" t="str">
        <f aca="true" t="shared" si="0" ref="G18:G40">IF($H$46=0,"-",H18/$H$46)</f>
        <v>-</v>
      </c>
      <c r="H18" s="186">
        <f>'teg detail'!Q11</f>
        <v>0</v>
      </c>
    </row>
    <row r="19" spans="1:8" ht="12.75">
      <c r="A19" s="149">
        <v>2</v>
      </c>
      <c r="B19" s="150" t="str">
        <f>'teg detail'!D13</f>
        <v>PRODUTSENT / REZHISSÖÖR</v>
      </c>
      <c r="C19" s="151"/>
      <c r="D19" s="151"/>
      <c r="E19" s="450"/>
      <c r="F19" s="179"/>
      <c r="G19" s="392" t="str">
        <f t="shared" si="0"/>
        <v>-</v>
      </c>
      <c r="H19" s="186">
        <f>'teg detail'!Q22</f>
        <v>0</v>
      </c>
    </row>
    <row r="20" spans="1:8" ht="12.75">
      <c r="A20" s="149">
        <v>3</v>
      </c>
      <c r="B20" s="150" t="str">
        <f>'teg detail'!D24</f>
        <v>NÄITLEJAD / CASTING</v>
      </c>
      <c r="C20" s="151"/>
      <c r="D20" s="151"/>
      <c r="E20" s="450"/>
      <c r="F20" s="179"/>
      <c r="G20" s="392" t="str">
        <f t="shared" si="0"/>
        <v>-</v>
      </c>
      <c r="H20" s="186">
        <f>'teg detail'!Q35</f>
        <v>0</v>
      </c>
    </row>
    <row r="21" spans="1:8" ht="12.75">
      <c r="A21" s="149">
        <v>4</v>
      </c>
      <c r="B21" s="150" t="str">
        <f>'teg detail'!D37</f>
        <v>FILMIGRUPP</v>
      </c>
      <c r="C21" s="151"/>
      <c r="D21" s="151"/>
      <c r="E21" s="450"/>
      <c r="F21" s="179"/>
      <c r="G21" s="392" t="str">
        <f t="shared" si="0"/>
        <v>-</v>
      </c>
      <c r="H21" s="186">
        <f>'teg detail'!Q79</f>
        <v>0</v>
      </c>
    </row>
    <row r="22" spans="1:8" ht="12.75">
      <c r="A22" s="149">
        <v>5</v>
      </c>
      <c r="B22" s="156" t="str">
        <f>'teg detail'!D81</f>
        <v>SOTSIAALMAKS</v>
      </c>
      <c r="C22" s="157"/>
      <c r="D22" s="157"/>
      <c r="E22" s="450"/>
      <c r="F22" s="179"/>
      <c r="G22" s="392" t="str">
        <f t="shared" si="0"/>
        <v>-</v>
      </c>
      <c r="H22" s="186">
        <f>'teg detail'!Q88</f>
        <v>0</v>
      </c>
    </row>
    <row r="23" spans="1:8" ht="12.75">
      <c r="A23" s="149">
        <v>6</v>
      </c>
      <c r="B23" s="150" t="str">
        <f>'teg detail'!D90</f>
        <v>VÕTTEPAIKADE KULU</v>
      </c>
      <c r="C23" s="151"/>
      <c r="D23" s="151"/>
      <c r="E23" s="450"/>
      <c r="F23" s="179"/>
      <c r="G23" s="392" t="str">
        <f t="shared" si="0"/>
        <v>-</v>
      </c>
      <c r="H23" s="186">
        <f>'teg detail'!Q99</f>
        <v>0</v>
      </c>
    </row>
    <row r="24" spans="1:8" ht="12.75">
      <c r="A24" s="149">
        <v>7</v>
      </c>
      <c r="B24" s="150" t="str">
        <f>'teg detail'!D101</f>
        <v>VÕTTETEHNIKA</v>
      </c>
      <c r="C24" s="151"/>
      <c r="D24" s="151"/>
      <c r="E24" s="450"/>
      <c r="F24" s="179"/>
      <c r="G24" s="392" t="str">
        <f t="shared" si="0"/>
        <v>-</v>
      </c>
      <c r="H24" s="186">
        <f>'teg detail'!Q120</f>
        <v>0</v>
      </c>
    </row>
    <row r="25" spans="1:8" ht="12.75">
      <c r="A25" s="149">
        <v>8</v>
      </c>
      <c r="B25" s="150" t="str">
        <f>'teg detail'!D122</f>
        <v>TEHNILISTE TEENUSTE PAKETID</v>
      </c>
      <c r="C25" s="151"/>
      <c r="D25" s="151"/>
      <c r="E25" s="450"/>
      <c r="F25" s="179"/>
      <c r="G25" s="392" t="str">
        <f t="shared" si="0"/>
        <v>-</v>
      </c>
      <c r="H25" s="186">
        <f>'teg detail'!Q131</f>
        <v>0</v>
      </c>
    </row>
    <row r="26" spans="1:8" ht="12.75">
      <c r="A26" s="149">
        <v>9</v>
      </c>
      <c r="B26" s="150" t="str">
        <f>'teg detail'!D133</f>
        <v>LAVASTUSKULUD</v>
      </c>
      <c r="C26" s="151"/>
      <c r="D26" s="151"/>
      <c r="E26" s="450"/>
      <c r="F26" s="179"/>
      <c r="G26" s="392" t="str">
        <f t="shared" si="0"/>
        <v>-</v>
      </c>
      <c r="H26" s="186">
        <f>'teg detail'!Q149</f>
        <v>0</v>
      </c>
    </row>
    <row r="27" spans="1:8" ht="12.75">
      <c r="A27" s="149">
        <v>10</v>
      </c>
      <c r="B27" s="150" t="str">
        <f>'teg detail'!D151</f>
        <v>MATERJAL</v>
      </c>
      <c r="C27" s="151"/>
      <c r="D27" s="151"/>
      <c r="E27" s="450"/>
      <c r="F27" s="179"/>
      <c r="G27" s="392" t="str">
        <f t="shared" si="0"/>
        <v>-</v>
      </c>
      <c r="H27" s="186">
        <f>'teg detail'!Q159</f>
        <v>0</v>
      </c>
    </row>
    <row r="28" spans="1:8" ht="12.75">
      <c r="A28" s="149">
        <v>11</v>
      </c>
      <c r="B28" s="150" t="str">
        <f>'teg detail'!D161</f>
        <v>LABOR</v>
      </c>
      <c r="C28" s="151"/>
      <c r="D28" s="151"/>
      <c r="E28" s="450"/>
      <c r="F28" s="179"/>
      <c r="G28" s="392" t="str">
        <f t="shared" si="0"/>
        <v>-</v>
      </c>
      <c r="H28" s="186">
        <f>'teg detail'!Q165</f>
        <v>0</v>
      </c>
    </row>
    <row r="29" spans="1:8" ht="12.75">
      <c r="A29" s="149">
        <v>12</v>
      </c>
      <c r="B29" s="150" t="str">
        <f>'teg detail'!D167</f>
        <v>JÄRELTÖÖTLUS</v>
      </c>
      <c r="C29" s="151"/>
      <c r="D29" s="151"/>
      <c r="E29" s="450"/>
      <c r="F29" s="179"/>
      <c r="G29" s="392" t="str">
        <f t="shared" si="0"/>
        <v>-</v>
      </c>
      <c r="H29" s="186">
        <f>'teg detail'!Q186</f>
        <v>0</v>
      </c>
    </row>
    <row r="30" spans="1:8" ht="12.75">
      <c r="A30" s="149">
        <v>13</v>
      </c>
      <c r="B30" s="150" t="str">
        <f>'teg detail'!D188</f>
        <v>MUUSIKA</v>
      </c>
      <c r="C30" s="151"/>
      <c r="D30" s="151"/>
      <c r="E30" s="450"/>
      <c r="F30" s="179"/>
      <c r="G30" s="392" t="str">
        <f t="shared" si="0"/>
        <v>-</v>
      </c>
      <c r="H30" s="186">
        <f>'teg detail'!Q202</f>
        <v>0</v>
      </c>
    </row>
    <row r="31" spans="1:8" ht="12.75">
      <c r="A31" s="149">
        <v>14</v>
      </c>
      <c r="B31" s="150" t="str">
        <f>'teg detail'!D204</f>
        <v>TIITRID / GRAAFIKA</v>
      </c>
      <c r="C31" s="151"/>
      <c r="D31" s="151"/>
      <c r="E31" s="450"/>
      <c r="F31" s="179"/>
      <c r="G31" s="392" t="str">
        <f t="shared" si="0"/>
        <v>-</v>
      </c>
      <c r="H31" s="186">
        <f>'teg detail'!Q211</f>
        <v>0</v>
      </c>
    </row>
    <row r="32" spans="1:8" ht="12.75">
      <c r="A32" s="149">
        <v>15</v>
      </c>
      <c r="B32" s="150" t="str">
        <f>'teg detail'!D213</f>
        <v>ARHIIVIMATERJAL</v>
      </c>
      <c r="C32" s="151"/>
      <c r="D32" s="151"/>
      <c r="E32" s="450"/>
      <c r="F32" s="179"/>
      <c r="G32" s="392" t="str">
        <f t="shared" si="0"/>
        <v>-</v>
      </c>
      <c r="H32" s="186">
        <f>'teg detail'!Q219</f>
        <v>0</v>
      </c>
    </row>
    <row r="33" spans="1:8" ht="12.75">
      <c r="A33" s="149">
        <v>16</v>
      </c>
      <c r="B33" s="150" t="str">
        <f>'teg detail'!D221</f>
        <v>TRANSPORDIKULUD</v>
      </c>
      <c r="C33" s="151"/>
      <c r="D33" s="151"/>
      <c r="E33" s="450"/>
      <c r="F33" s="179"/>
      <c r="G33" s="392" t="str">
        <f t="shared" si="0"/>
        <v>-</v>
      </c>
      <c r="H33" s="186">
        <f>'teg detail'!Q229</f>
        <v>0</v>
      </c>
    </row>
    <row r="34" spans="1:8" ht="12.75">
      <c r="A34" s="149">
        <v>17</v>
      </c>
      <c r="B34" s="150" t="str">
        <f>'teg detail'!D231</f>
        <v>REISIKULU / MAJUTUS / PÄEVARAHA</v>
      </c>
      <c r="C34" s="151"/>
      <c r="D34" s="151"/>
      <c r="E34" s="450"/>
      <c r="F34" s="179"/>
      <c r="G34" s="392" t="str">
        <f t="shared" si="0"/>
        <v>-</v>
      </c>
      <c r="H34" s="186">
        <f>'teg detail'!Q241</f>
        <v>0</v>
      </c>
    </row>
    <row r="35" spans="1:8" ht="12.75">
      <c r="A35" s="149">
        <v>18</v>
      </c>
      <c r="B35" s="150" t="str">
        <f>'teg detail'!D243</f>
        <v>MUU TOOTMISKULU</v>
      </c>
      <c r="C35" s="151"/>
      <c r="D35" s="151"/>
      <c r="E35" s="450"/>
      <c r="F35" s="179"/>
      <c r="G35" s="392" t="str">
        <f t="shared" si="0"/>
        <v>-</v>
      </c>
      <c r="H35" s="186">
        <f>'teg detail'!Q250</f>
        <v>0</v>
      </c>
    </row>
    <row r="36" spans="1:8" ht="12.75">
      <c r="A36" s="149">
        <v>19</v>
      </c>
      <c r="B36" s="150" t="str">
        <f>'teg detail'!D252</f>
        <v>KINDLUSTUS</v>
      </c>
      <c r="C36" s="151"/>
      <c r="D36" s="151"/>
      <c r="E36" s="450"/>
      <c r="F36" s="179"/>
      <c r="G36" s="392" t="str">
        <f t="shared" si="0"/>
        <v>-</v>
      </c>
      <c r="H36" s="186">
        <f>'teg detail'!Q257</f>
        <v>0</v>
      </c>
    </row>
    <row r="37" spans="1:8" ht="12.75">
      <c r="A37" s="149">
        <v>20</v>
      </c>
      <c r="B37" s="150" t="str">
        <f>'ea detail'!D259</f>
        <v>AUDIT</v>
      </c>
      <c r="C37" s="151"/>
      <c r="D37" s="151"/>
      <c r="E37" s="450"/>
      <c r="F37" s="179"/>
      <c r="G37" s="392" t="str">
        <f t="shared" si="0"/>
        <v>-</v>
      </c>
      <c r="H37" s="186">
        <f>'teg detail'!Q263</f>
        <v>0</v>
      </c>
    </row>
    <row r="38" spans="1:8" ht="12.75">
      <c r="A38" s="149">
        <v>21</v>
      </c>
      <c r="B38" s="150" t="str">
        <f>'ea detail'!D265</f>
        <v>FINANTS / ÕIGUS</v>
      </c>
      <c r="C38" s="151"/>
      <c r="D38" s="151"/>
      <c r="E38" s="450"/>
      <c r="F38" s="179"/>
      <c r="G38" s="392" t="str">
        <f t="shared" si="0"/>
        <v>-</v>
      </c>
      <c r="H38" s="186">
        <f>'teg detail'!Q271</f>
        <v>0</v>
      </c>
    </row>
    <row r="39" spans="1:8" ht="12.75">
      <c r="A39" s="149">
        <v>22</v>
      </c>
      <c r="B39" s="150" t="str">
        <f>'teg detail'!D273</f>
        <v>TURUNDUSKULU</v>
      </c>
      <c r="C39" s="151"/>
      <c r="D39" s="151"/>
      <c r="E39" s="450"/>
      <c r="F39" s="179"/>
      <c r="G39" s="392" t="str">
        <f t="shared" si="0"/>
        <v>-</v>
      </c>
      <c r="H39" s="186">
        <f>'teg detail'!Q283</f>
        <v>0</v>
      </c>
    </row>
    <row r="40" spans="1:8" ht="12.75">
      <c r="A40" s="155"/>
      <c r="B40" s="158"/>
      <c r="C40" s="159" t="s">
        <v>120</v>
      </c>
      <c r="D40" s="160"/>
      <c r="E40" s="451"/>
      <c r="F40" s="179"/>
      <c r="G40" s="392" t="str">
        <f t="shared" si="0"/>
        <v>-</v>
      </c>
      <c r="H40" s="205">
        <f>'teg rahavoog'!H31</f>
        <v>0</v>
      </c>
    </row>
    <row r="41" spans="1:8" ht="12.75">
      <c r="A41" s="155"/>
      <c r="B41" s="158"/>
      <c r="C41" s="157"/>
      <c r="D41" s="157"/>
      <c r="E41" s="450"/>
      <c r="F41" s="179"/>
      <c r="G41" s="392"/>
      <c r="H41" s="184"/>
    </row>
    <row r="42" spans="1:8" ht="12.75">
      <c r="A42" s="155"/>
      <c r="B42" s="158"/>
      <c r="C42" s="157" t="s">
        <v>339</v>
      </c>
      <c r="D42" s="157"/>
      <c r="E42" s="450"/>
      <c r="F42" s="179"/>
      <c r="G42" s="392" t="str">
        <f>IF($H$46=0,"-",H42/$H$46)</f>
        <v>-</v>
      </c>
      <c r="H42" s="184">
        <f>'teg detail'!Q287</f>
        <v>0</v>
      </c>
    </row>
    <row r="43" spans="1:8" ht="12.75">
      <c r="A43" s="155"/>
      <c r="B43" s="158"/>
      <c r="C43" s="157" t="s">
        <v>165</v>
      </c>
      <c r="D43" s="157"/>
      <c r="E43" s="450"/>
      <c r="F43" s="180"/>
      <c r="G43" s="392" t="str">
        <f>IF($H$46=0,"-",H43/$H$46)</f>
        <v>-</v>
      </c>
      <c r="H43" s="184">
        <f>'teg detail'!Q289</f>
        <v>0</v>
      </c>
    </row>
    <row r="44" spans="1:8" ht="12.75">
      <c r="A44" s="155"/>
      <c r="B44" s="158"/>
      <c r="C44" s="378" t="str">
        <f>'teg detail'!D291</f>
        <v>TOOTMISTASU</v>
      </c>
      <c r="D44" s="157"/>
      <c r="E44" s="450"/>
      <c r="F44" s="180"/>
      <c r="G44" s="392" t="str">
        <f>IF($H$46=0,"-",H44/$H$46)</f>
        <v>-</v>
      </c>
      <c r="H44" s="184">
        <f>'teg detail'!Q291</f>
        <v>0</v>
      </c>
    </row>
    <row r="45" spans="1:8" ht="12.75">
      <c r="A45" s="155"/>
      <c r="B45" s="158"/>
      <c r="C45" s="157"/>
      <c r="D45" s="157"/>
      <c r="E45" s="450"/>
      <c r="F45" s="179"/>
      <c r="G45" s="153"/>
      <c r="H45" s="184"/>
    </row>
    <row r="46" spans="1:8" ht="13.5" thickBot="1">
      <c r="A46" s="414"/>
      <c r="B46" s="415"/>
      <c r="C46" s="416"/>
      <c r="D46" s="417" t="s">
        <v>276</v>
      </c>
      <c r="E46" s="452"/>
      <c r="F46" s="440"/>
      <c r="G46" s="441" t="e">
        <f>G40+G42+G43+G44</f>
        <v>#VALUE!</v>
      </c>
      <c r="H46" s="420">
        <f>'teg rahavoog'!H37</f>
        <v>0</v>
      </c>
    </row>
    <row r="47" spans="1:8" ht="13.5" thickTop="1">
      <c r="A47" s="2"/>
      <c r="B47" s="6"/>
      <c r="C47" s="3"/>
      <c r="D47" s="3"/>
      <c r="E47" s="7"/>
      <c r="F47" s="4"/>
      <c r="G47" s="5"/>
      <c r="H47" s="39"/>
    </row>
    <row r="48" spans="1:8" s="29" customFormat="1" ht="12.75">
      <c r="A48" s="442" t="s">
        <v>192</v>
      </c>
      <c r="B48" s="422"/>
      <c r="C48" s="423"/>
      <c r="D48" s="423"/>
      <c r="E48" s="453"/>
      <c r="F48" s="443"/>
      <c r="G48" s="443" t="s">
        <v>10</v>
      </c>
      <c r="H48" s="444" t="s">
        <v>337</v>
      </c>
    </row>
    <row r="49" spans="1:8" ht="12.75">
      <c r="A49" s="149">
        <v>1</v>
      </c>
      <c r="B49" s="165" t="str">
        <f>'teg rahavoog'!B40</f>
        <v>EESTI FILMI INSTITUUT</v>
      </c>
      <c r="C49" s="169"/>
      <c r="D49" s="169"/>
      <c r="E49" s="454"/>
      <c r="F49" s="181"/>
      <c r="G49" s="392" t="e">
        <f>H49/$H$60</f>
        <v>#DIV/0!</v>
      </c>
      <c r="H49" s="182">
        <f>'teg rahavoog'!H40</f>
        <v>0</v>
      </c>
    </row>
    <row r="50" spans="1:8" ht="12.75">
      <c r="A50" s="149">
        <v>2</v>
      </c>
      <c r="B50" s="165" t="str">
        <f>'teg rahavoog'!B41</f>
        <v>KULTUURKAPITAL</v>
      </c>
      <c r="C50" s="169"/>
      <c r="D50" s="169"/>
      <c r="E50" s="454"/>
      <c r="F50" s="181"/>
      <c r="G50" s="392" t="e">
        <f aca="true" t="shared" si="1" ref="G50:G59">H50/$H$60</f>
        <v>#DIV/0!</v>
      </c>
      <c r="H50" s="182">
        <f>'teg rahavoog'!H41</f>
        <v>0</v>
      </c>
    </row>
    <row r="51" spans="1:8" ht="12.75">
      <c r="A51" s="149">
        <v>3</v>
      </c>
      <c r="B51" s="165" t="str">
        <f>'teg rahavoog'!B42</f>
        <v>MUUD EESTI FONDID</v>
      </c>
      <c r="C51" s="169"/>
      <c r="D51" s="169"/>
      <c r="E51" s="454"/>
      <c r="F51" s="181"/>
      <c r="G51" s="392" t="e">
        <f t="shared" si="1"/>
        <v>#DIV/0!</v>
      </c>
      <c r="H51" s="182">
        <f>'teg rahavoog'!H42</f>
        <v>0</v>
      </c>
    </row>
    <row r="52" spans="1:8" ht="12.75">
      <c r="A52" s="149">
        <v>4</v>
      </c>
      <c r="B52" s="165" t="str">
        <f>'teg rahavoog'!B43</f>
        <v>EESTI TELEKANAL</v>
      </c>
      <c r="C52" s="169"/>
      <c r="D52" s="169"/>
      <c r="E52" s="454"/>
      <c r="F52" s="181"/>
      <c r="G52" s="392" t="e">
        <f t="shared" si="1"/>
        <v>#DIV/0!</v>
      </c>
      <c r="H52" s="182">
        <f>'teg rahavoog'!H43</f>
        <v>0</v>
      </c>
    </row>
    <row r="53" spans="1:8" ht="12.75">
      <c r="A53" s="149">
        <v>5</v>
      </c>
      <c r="B53" s="165" t="str">
        <f>'teg rahavoog'!B44</f>
        <v>MUUD EESTI TOETUSED</v>
      </c>
      <c r="C53" s="169"/>
      <c r="D53" s="169"/>
      <c r="E53" s="454"/>
      <c r="F53" s="181"/>
      <c r="G53" s="392" t="e">
        <f t="shared" si="1"/>
        <v>#DIV/0!</v>
      </c>
      <c r="H53" s="182">
        <f>'teg rahavoog'!H44</f>
        <v>0</v>
      </c>
    </row>
    <row r="54" spans="1:8" ht="12.75">
      <c r="A54" s="149">
        <v>6</v>
      </c>
      <c r="B54" s="165" t="str">
        <f>'teg rahavoog'!B45</f>
        <v>TEISTE RIIKIDE FONDID</v>
      </c>
      <c r="C54" s="169"/>
      <c r="D54" s="169"/>
      <c r="E54" s="454"/>
      <c r="F54" s="181"/>
      <c r="G54" s="392" t="e">
        <f t="shared" si="1"/>
        <v>#DIV/0!</v>
      </c>
      <c r="H54" s="182">
        <f>'teg rahavoog'!H45</f>
        <v>0</v>
      </c>
    </row>
    <row r="55" spans="1:8" ht="12.75">
      <c r="A55" s="149">
        <v>7</v>
      </c>
      <c r="B55" s="165" t="str">
        <f>'teg rahavoog'!B46</f>
        <v>TEISTE RIIKIDE TELEKANALID</v>
      </c>
      <c r="C55" s="169"/>
      <c r="D55" s="169"/>
      <c r="E55" s="454"/>
      <c r="F55" s="181"/>
      <c r="G55" s="392" t="e">
        <f t="shared" si="1"/>
        <v>#DIV/0!</v>
      </c>
      <c r="H55" s="182">
        <f>'teg rahavoog'!H46</f>
        <v>0</v>
      </c>
    </row>
    <row r="56" spans="1:8" ht="12.75">
      <c r="A56" s="149">
        <v>8</v>
      </c>
      <c r="B56" s="165" t="str">
        <f>'teg rahavoog'!B47</f>
        <v>MUUD TEISTE RIIKIDE TOETUSED</v>
      </c>
      <c r="C56" s="169"/>
      <c r="D56" s="169"/>
      <c r="E56" s="454"/>
      <c r="F56" s="181"/>
      <c r="G56" s="392" t="e">
        <f t="shared" si="1"/>
        <v>#DIV/0!</v>
      </c>
      <c r="H56" s="182">
        <f>'teg rahavoog'!H47</f>
        <v>0</v>
      </c>
    </row>
    <row r="57" spans="1:8" ht="12.75">
      <c r="A57" s="149">
        <v>9</v>
      </c>
      <c r="B57" s="165" t="str">
        <f>'teg rahavoog'!B48</f>
        <v>MEDIA</v>
      </c>
      <c r="C57" s="169"/>
      <c r="D57" s="169"/>
      <c r="E57" s="454"/>
      <c r="F57" s="181"/>
      <c r="G57" s="392" t="e">
        <f t="shared" si="1"/>
        <v>#DIV/0!</v>
      </c>
      <c r="H57" s="182">
        <f>'teg rahavoog'!H48</f>
        <v>0</v>
      </c>
    </row>
    <row r="58" spans="1:8" ht="12.75">
      <c r="A58" s="149">
        <v>10</v>
      </c>
      <c r="B58" s="165" t="str">
        <f>'teg rahavoog'!B49</f>
        <v>EURIMAGES</v>
      </c>
      <c r="C58" s="169"/>
      <c r="D58" s="169"/>
      <c r="E58" s="454"/>
      <c r="F58" s="181"/>
      <c r="G58" s="392" t="e">
        <f t="shared" si="1"/>
        <v>#DIV/0!</v>
      </c>
      <c r="H58" s="182">
        <f>'teg rahavoog'!H49</f>
        <v>0</v>
      </c>
    </row>
    <row r="59" spans="1:8" ht="12.75">
      <c r="A59" s="149">
        <v>11</v>
      </c>
      <c r="B59" s="165" t="str">
        <f>'teg rahavoog'!B50</f>
        <v>FILMITOOTMISETTEVÕTTE OMAPANUS</v>
      </c>
      <c r="C59" s="169"/>
      <c r="D59" s="169"/>
      <c r="E59" s="454"/>
      <c r="F59" s="181"/>
      <c r="G59" s="392" t="e">
        <f t="shared" si="1"/>
        <v>#DIV/0!</v>
      </c>
      <c r="H59" s="182">
        <f>'teg rahavoog'!H50</f>
        <v>0</v>
      </c>
    </row>
    <row r="60" spans="1:8" ht="12.75">
      <c r="A60" s="428"/>
      <c r="B60" s="429"/>
      <c r="C60" s="430"/>
      <c r="D60" s="447" t="s">
        <v>400</v>
      </c>
      <c r="E60" s="455"/>
      <c r="F60" s="445"/>
      <c r="G60" s="446" t="e">
        <f>SUM(G49:G59)</f>
        <v>#DIV/0!</v>
      </c>
      <c r="H60" s="433">
        <f>SUM(H49:H59)</f>
        <v>0</v>
      </c>
    </row>
    <row r="61" spans="1:8" ht="12.75">
      <c r="A61" s="428"/>
      <c r="B61" s="429"/>
      <c r="C61" s="430"/>
      <c r="D61" s="447" t="s">
        <v>257</v>
      </c>
      <c r="E61" s="455"/>
      <c r="F61" s="445"/>
      <c r="G61" s="434"/>
      <c r="H61" s="433">
        <f>H60-H46</f>
        <v>0</v>
      </c>
    </row>
    <row r="62" spans="1:8" s="8" customFormat="1" ht="21" customHeight="1">
      <c r="A62" s="131"/>
      <c r="B62" s="132"/>
      <c r="C62" s="133"/>
      <c r="D62" s="134"/>
      <c r="E62" s="135"/>
      <c r="F62" s="135"/>
      <c r="G62" s="136"/>
      <c r="H62" s="137"/>
    </row>
    <row r="63" spans="1:8" ht="12.75">
      <c r="A63" s="170"/>
      <c r="B63" s="171"/>
      <c r="C63" s="172" t="s">
        <v>160</v>
      </c>
      <c r="D63" s="274"/>
      <c r="E63" s="274"/>
      <c r="F63" s="175"/>
      <c r="G63" s="273" t="s">
        <v>168</v>
      </c>
      <c r="H63" s="139"/>
    </row>
    <row r="64" spans="1:8" ht="12.75">
      <c r="A64" s="170"/>
      <c r="B64" s="171"/>
      <c r="C64" s="172"/>
      <c r="D64" s="275"/>
      <c r="E64" s="275"/>
      <c r="F64" s="175"/>
      <c r="G64" s="138"/>
      <c r="H64" s="139"/>
    </row>
    <row r="65" spans="1:8" ht="12.75">
      <c r="A65" s="170"/>
      <c r="B65" s="171"/>
      <c r="C65" s="172" t="s">
        <v>266</v>
      </c>
      <c r="D65" s="274"/>
      <c r="E65" s="274"/>
      <c r="F65" s="175"/>
      <c r="G65" s="273" t="s">
        <v>168</v>
      </c>
      <c r="H65" s="139"/>
    </row>
    <row r="66" ht="12.75">
      <c r="H66" s="9"/>
    </row>
  </sheetData>
  <sheetProtection sheet="1" formatCells="0" formatColumns="0" formatRows="0" selectLockedCells="1"/>
  <mergeCells count="14">
    <mergeCell ref="B3:F3"/>
    <mergeCell ref="C5:E5"/>
    <mergeCell ref="C7:D7"/>
    <mergeCell ref="C8:D8"/>
    <mergeCell ref="C9:D9"/>
    <mergeCell ref="C10:D10"/>
    <mergeCell ref="C11:D11"/>
    <mergeCell ref="C12:D12"/>
    <mergeCell ref="C13:D13"/>
    <mergeCell ref="G7:H7"/>
    <mergeCell ref="G8:H8"/>
    <mergeCell ref="G9:H9"/>
    <mergeCell ref="G11:H11"/>
    <mergeCell ref="G12:H12"/>
  </mergeCells>
  <printOptions/>
  <pageMargins left="1.56" right="0.75" top="0.85" bottom="0.88" header="0.5" footer="0.5"/>
  <pageSetup horizontalDpi="1200" verticalDpi="12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02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M15" sqref="M15"/>
    </sheetView>
  </sheetViews>
  <sheetFormatPr defaultColWidth="9.140625" defaultRowHeight="12.75"/>
  <cols>
    <col min="1" max="1" width="3.421875" style="43" bestFit="1" customWidth="1"/>
    <col min="2" max="2" width="27.57421875" style="43" hidden="1" customWidth="1"/>
    <col min="3" max="3" width="11.7109375" style="43" hidden="1" customWidth="1"/>
    <col min="4" max="4" width="31.7109375" style="43" customWidth="1"/>
    <col min="5" max="5" width="10.28125" style="43" customWidth="1"/>
    <col min="6" max="6" width="9.7109375" style="43" bestFit="1" customWidth="1"/>
    <col min="7" max="7" width="8.140625" style="43" bestFit="1" customWidth="1"/>
    <col min="8" max="8" width="8.8515625" style="43" bestFit="1" customWidth="1"/>
    <col min="9" max="9" width="12.140625" style="44" customWidth="1"/>
    <col min="10" max="10" width="3.57421875" style="389" customWidth="1"/>
    <col min="11" max="11" width="1.421875" style="43" customWidth="1"/>
    <col min="12" max="16" width="7.7109375" style="43" customWidth="1"/>
    <col min="17" max="17" width="8.7109375" style="49" customWidth="1"/>
    <col min="18" max="18" width="8.00390625" style="49" customWidth="1"/>
    <col min="19" max="19" width="5.8515625" style="43" bestFit="1" customWidth="1"/>
    <col min="20" max="16384" width="9.140625" style="43" customWidth="1"/>
  </cols>
  <sheetData>
    <row r="1" spans="1:18" s="36" customFormat="1" ht="15">
      <c r="A1" s="288"/>
      <c r="B1" s="288"/>
      <c r="C1" s="34"/>
      <c r="D1" s="511" t="s">
        <v>283</v>
      </c>
      <c r="E1" s="511"/>
      <c r="F1" s="511"/>
      <c r="G1" s="306"/>
      <c r="H1" s="307"/>
      <c r="I1" s="308"/>
      <c r="J1" s="382"/>
      <c r="K1" s="308"/>
      <c r="L1" s="308"/>
      <c r="M1" s="308"/>
      <c r="N1" s="308"/>
      <c r="O1" s="308"/>
      <c r="P1" s="308"/>
      <c r="Q1" s="309"/>
      <c r="R1" s="309"/>
    </row>
    <row r="2" spans="1:18" ht="5.25" customHeight="1">
      <c r="A2" s="291"/>
      <c r="B2" s="292"/>
      <c r="C2" s="293"/>
      <c r="D2" s="294"/>
      <c r="E2" s="295"/>
      <c r="F2" s="296"/>
      <c r="G2" s="296"/>
      <c r="H2" s="310"/>
      <c r="I2" s="277"/>
      <c r="J2" s="383"/>
      <c r="K2" s="277"/>
      <c r="L2" s="277"/>
      <c r="M2" s="277"/>
      <c r="N2" s="277"/>
      <c r="O2" s="277"/>
      <c r="P2" s="277"/>
      <c r="Q2" s="309"/>
      <c r="R2" s="309"/>
    </row>
    <row r="3" spans="1:18" ht="12.75" customHeight="1">
      <c r="A3" s="510">
        <f>'teg üld'!B3</f>
        <v>0</v>
      </c>
      <c r="B3" s="510"/>
      <c r="C3" s="510"/>
      <c r="D3" s="510"/>
      <c r="E3" s="510"/>
      <c r="F3" s="510"/>
      <c r="G3" s="296"/>
      <c r="H3" s="296"/>
      <c r="I3" s="277"/>
      <c r="J3" s="383"/>
      <c r="K3" s="277"/>
      <c r="L3" s="277"/>
      <c r="M3" s="277"/>
      <c r="N3" s="277"/>
      <c r="O3" s="277"/>
      <c r="P3" s="277"/>
      <c r="Q3" s="309"/>
      <c r="R3" s="309"/>
    </row>
    <row r="4" spans="1:18" ht="12.75">
      <c r="A4" s="298"/>
      <c r="B4" s="299"/>
      <c r="C4" s="300"/>
      <c r="D4" s="301" t="s">
        <v>158</v>
      </c>
      <c r="E4" s="302"/>
      <c r="F4" s="303"/>
      <c r="G4" s="311"/>
      <c r="H4" s="311"/>
      <c r="I4" s="277"/>
      <c r="J4" s="383"/>
      <c r="K4" s="277"/>
      <c r="L4" s="277"/>
      <c r="M4" s="277"/>
      <c r="N4" s="277"/>
      <c r="O4" s="277"/>
      <c r="P4" s="277"/>
      <c r="Q4" s="309"/>
      <c r="R4" s="309"/>
    </row>
    <row r="5" spans="1:18" ht="12.75">
      <c r="A5" s="298"/>
      <c r="B5" s="299"/>
      <c r="C5" s="300"/>
      <c r="D5" s="301"/>
      <c r="E5" s="302"/>
      <c r="F5" s="303"/>
      <c r="G5" s="311"/>
      <c r="H5" s="311"/>
      <c r="I5" s="277"/>
      <c r="J5" s="383"/>
      <c r="K5" s="277"/>
      <c r="L5" s="277"/>
      <c r="M5" s="277"/>
      <c r="N5" s="277"/>
      <c r="O5" s="277"/>
      <c r="P5" s="277"/>
      <c r="Q5" s="309"/>
      <c r="R5" s="309"/>
    </row>
    <row r="6" spans="1:19" ht="12.75">
      <c r="A6" s="312"/>
      <c r="B6" s="313" t="s">
        <v>252</v>
      </c>
      <c r="C6" s="313" t="s">
        <v>155</v>
      </c>
      <c r="D6" s="314" t="s">
        <v>278</v>
      </c>
      <c r="E6" s="314" t="s">
        <v>229</v>
      </c>
      <c r="F6" s="315" t="s">
        <v>149</v>
      </c>
      <c r="G6" s="316" t="s">
        <v>152</v>
      </c>
      <c r="H6" s="317" t="s">
        <v>150</v>
      </c>
      <c r="I6" s="318" t="s">
        <v>151</v>
      </c>
      <c r="J6" s="319" t="s">
        <v>20</v>
      </c>
      <c r="K6" s="66"/>
      <c r="L6" s="234" t="s">
        <v>172</v>
      </c>
      <c r="M6" s="235" t="s">
        <v>274</v>
      </c>
      <c r="N6" s="235" t="s">
        <v>274</v>
      </c>
      <c r="O6" s="235" t="s">
        <v>274</v>
      </c>
      <c r="P6" s="235" t="s">
        <v>274</v>
      </c>
      <c r="Q6" s="350" t="s">
        <v>336</v>
      </c>
      <c r="R6" s="350" t="s">
        <v>277</v>
      </c>
      <c r="S6" s="350" t="s">
        <v>277</v>
      </c>
    </row>
    <row r="7" spans="1:19" ht="12.75">
      <c r="A7" s="312">
        <f>'ea detail'!A7</f>
        <v>1</v>
      </c>
      <c r="B7" s="313" t="s">
        <v>235</v>
      </c>
      <c r="C7" s="313" t="s">
        <v>155</v>
      </c>
      <c r="D7" s="314" t="str">
        <f>'ea detail'!D7</f>
        <v>ARENDUS / KÄSIKIRI</v>
      </c>
      <c r="E7" s="314" t="s">
        <v>229</v>
      </c>
      <c r="F7" s="315" t="s">
        <v>149</v>
      </c>
      <c r="G7" s="316" t="s">
        <v>152</v>
      </c>
      <c r="H7" s="317" t="s">
        <v>150</v>
      </c>
      <c r="I7" s="318" t="s">
        <v>151</v>
      </c>
      <c r="J7" s="319" t="s">
        <v>20</v>
      </c>
      <c r="K7" s="66"/>
      <c r="L7" s="304" t="s">
        <v>172</v>
      </c>
      <c r="M7" s="304" t="s">
        <v>345</v>
      </c>
      <c r="N7" s="304" t="s">
        <v>345</v>
      </c>
      <c r="O7" s="304" t="s">
        <v>345</v>
      </c>
      <c r="P7" s="304" t="s">
        <v>345</v>
      </c>
      <c r="Q7" s="350" t="s">
        <v>336</v>
      </c>
      <c r="R7" s="350" t="s">
        <v>338</v>
      </c>
      <c r="S7" s="350" t="s">
        <v>10</v>
      </c>
    </row>
    <row r="8" spans="1:19" ht="12.75">
      <c r="A8" s="96"/>
      <c r="B8" s="75"/>
      <c r="C8" s="75"/>
      <c r="D8" s="75"/>
      <c r="E8" s="75"/>
      <c r="F8" s="76"/>
      <c r="G8" s="84"/>
      <c r="H8" s="81"/>
      <c r="I8" s="76"/>
      <c r="J8" s="320"/>
      <c r="K8" s="73"/>
      <c r="L8" s="483"/>
      <c r="M8" s="483"/>
      <c r="N8" s="483"/>
      <c r="O8" s="483"/>
      <c r="P8" s="483"/>
      <c r="Q8" s="231"/>
      <c r="R8" s="351"/>
      <c r="S8" s="351"/>
    </row>
    <row r="9" spans="1:19" ht="12.75">
      <c r="A9" s="96"/>
      <c r="B9" s="74" t="s">
        <v>14</v>
      </c>
      <c r="C9" s="74"/>
      <c r="D9" s="75" t="str">
        <f>'ea detail'!D9</f>
        <v>ARENDUS / KÄSIKIRI / ÕIGUSED / MUUD</v>
      </c>
      <c r="E9" s="75"/>
      <c r="F9" s="76">
        <f>'ea detail'!F9</f>
        <v>0</v>
      </c>
      <c r="G9" s="322">
        <f>'ea detail'!G9</f>
        <v>0</v>
      </c>
      <c r="H9" s="94">
        <f>'ea detail'!H9</f>
        <v>0</v>
      </c>
      <c r="I9" s="76">
        <f>'ea detail'!I9</f>
        <v>0</v>
      </c>
      <c r="J9" s="321"/>
      <c r="K9" s="109"/>
      <c r="L9" s="355">
        <f>'ea detail'!L9</f>
        <v>0</v>
      </c>
      <c r="M9" s="355"/>
      <c r="N9" s="355"/>
      <c r="O9" s="355"/>
      <c r="P9" s="355"/>
      <c r="Q9" s="232">
        <f>SUM(L9:P9)</f>
        <v>0</v>
      </c>
      <c r="R9" s="352">
        <f>'ea detail'!Q9-'teg detail'!Q9</f>
        <v>0</v>
      </c>
      <c r="S9" s="352">
        <f>IF(I9=0,0,Q9/I9*100)</f>
        <v>0</v>
      </c>
    </row>
    <row r="10" spans="1:19" ht="12.75">
      <c r="A10" s="96"/>
      <c r="B10" s="74"/>
      <c r="C10" s="75"/>
      <c r="D10" s="75"/>
      <c r="E10" s="75"/>
      <c r="F10" s="76"/>
      <c r="G10" s="84"/>
      <c r="H10" s="81"/>
      <c r="I10" s="76"/>
      <c r="J10" s="320"/>
      <c r="K10" s="109"/>
      <c r="L10" s="232"/>
      <c r="M10" s="232"/>
      <c r="N10" s="232"/>
      <c r="O10" s="232"/>
      <c r="P10" s="232"/>
      <c r="Q10" s="232"/>
      <c r="R10" s="351"/>
      <c r="S10" s="351"/>
    </row>
    <row r="11" spans="1:19" ht="12.75">
      <c r="A11" s="96"/>
      <c r="B11" s="91" t="s">
        <v>236</v>
      </c>
      <c r="C11" s="91"/>
      <c r="D11" s="92" t="str">
        <f>'ea detail'!D11</f>
        <v>ARENDUS / KÄSIKIRI KOKKU</v>
      </c>
      <c r="E11" s="92"/>
      <c r="F11" s="76"/>
      <c r="G11" s="84"/>
      <c r="H11" s="324"/>
      <c r="I11" s="325">
        <f>SUM(I9:I9)</f>
        <v>0</v>
      </c>
      <c r="J11" s="320"/>
      <c r="K11" s="109"/>
      <c r="L11" s="80">
        <f>SUM(L9:L9)</f>
        <v>0</v>
      </c>
      <c r="M11" s="80">
        <f>SUM(M9:M9)</f>
        <v>0</v>
      </c>
      <c r="N11" s="80">
        <f>SUM(N9:N9)</f>
        <v>0</v>
      </c>
      <c r="O11" s="80">
        <f>SUM(O9:O9)</f>
        <v>0</v>
      </c>
      <c r="P11" s="80">
        <f>SUM(P9:P9)</f>
        <v>0</v>
      </c>
      <c r="Q11" s="353">
        <f>SUM(L11:P11)</f>
        <v>0</v>
      </c>
      <c r="R11" s="354">
        <f>'ea detail'!Q11-'teg detail'!Q11</f>
        <v>0</v>
      </c>
      <c r="S11" s="354">
        <f>IF(I11=0,0,Q11/I11*100)</f>
        <v>0</v>
      </c>
    </row>
    <row r="12" spans="1:19" ht="12.75">
      <c r="A12" s="96"/>
      <c r="B12" s="75"/>
      <c r="C12" s="75"/>
      <c r="D12" s="75"/>
      <c r="E12" s="75"/>
      <c r="F12" s="76"/>
      <c r="G12" s="84"/>
      <c r="H12" s="81"/>
      <c r="I12" s="76"/>
      <c r="J12" s="320"/>
      <c r="K12" s="109"/>
      <c r="L12" s="118"/>
      <c r="M12" s="118"/>
      <c r="N12" s="118"/>
      <c r="O12" s="118"/>
      <c r="P12" s="118"/>
      <c r="Q12" s="232"/>
      <c r="R12" s="351"/>
      <c r="S12" s="351"/>
    </row>
    <row r="13" spans="1:19" ht="12.75">
      <c r="A13" s="312">
        <f>'ea detail'!A13</f>
        <v>2</v>
      </c>
      <c r="B13" s="313" t="s">
        <v>15</v>
      </c>
      <c r="C13" s="313"/>
      <c r="D13" s="314" t="s">
        <v>258</v>
      </c>
      <c r="E13" s="326"/>
      <c r="F13" s="315" t="s">
        <v>149</v>
      </c>
      <c r="G13" s="316" t="s">
        <v>148</v>
      </c>
      <c r="H13" s="317" t="s">
        <v>150</v>
      </c>
      <c r="I13" s="318" t="s">
        <v>151</v>
      </c>
      <c r="J13" s="319" t="s">
        <v>20</v>
      </c>
      <c r="K13" s="109"/>
      <c r="L13" s="395" t="str">
        <f aca="true" t="shared" si="0" ref="L13:Q13">L7</f>
        <v>Arendus</v>
      </c>
      <c r="M13" s="395" t="str">
        <f t="shared" si="0"/>
        <v>daatum</v>
      </c>
      <c r="N13" s="395" t="str">
        <f t="shared" si="0"/>
        <v>daatum</v>
      </c>
      <c r="O13" s="395" t="str">
        <f t="shared" si="0"/>
        <v>daatum</v>
      </c>
      <c r="P13" s="395" t="str">
        <f t="shared" si="0"/>
        <v>daatum</v>
      </c>
      <c r="Q13" s="350" t="str">
        <f t="shared" si="0"/>
        <v>kokku €</v>
      </c>
      <c r="R13" s="350" t="s">
        <v>338</v>
      </c>
      <c r="S13" s="350" t="s">
        <v>10</v>
      </c>
    </row>
    <row r="14" spans="1:19" ht="12.75">
      <c r="A14" s="96"/>
      <c r="B14" s="75"/>
      <c r="C14" s="75"/>
      <c r="D14" s="75"/>
      <c r="E14" s="75"/>
      <c r="F14" s="76"/>
      <c r="G14" s="84"/>
      <c r="H14" s="81"/>
      <c r="I14" s="76"/>
      <c r="J14" s="320"/>
      <c r="K14" s="109"/>
      <c r="L14" s="232"/>
      <c r="M14" s="118"/>
      <c r="N14" s="118"/>
      <c r="O14" s="118"/>
      <c r="P14" s="118"/>
      <c r="Q14" s="232"/>
      <c r="R14" s="351"/>
      <c r="S14" s="351"/>
    </row>
    <row r="15" spans="1:19" ht="12.75">
      <c r="A15" s="96"/>
      <c r="B15" s="97" t="s">
        <v>107</v>
      </c>
      <c r="C15" s="97"/>
      <c r="D15" s="75" t="str">
        <f>'ea detail'!D15</f>
        <v>PRODUTSENT</v>
      </c>
      <c r="E15" s="75"/>
      <c r="F15" s="76">
        <f>'ea detail'!F15</f>
        <v>0</v>
      </c>
      <c r="G15" s="322">
        <f>'ea detail'!G15</f>
        <v>0</v>
      </c>
      <c r="H15" s="94">
        <f>'ea detail'!H15</f>
        <v>0</v>
      </c>
      <c r="I15" s="76">
        <f aca="true" t="shared" si="1" ref="I15:I20">F15*H15</f>
        <v>0</v>
      </c>
      <c r="J15" s="321" t="str">
        <f>'ea detail'!J15</f>
        <v>x</v>
      </c>
      <c r="K15" s="109"/>
      <c r="L15" s="355">
        <f>'ea detail'!L15</f>
        <v>0</v>
      </c>
      <c r="M15" s="305"/>
      <c r="N15" s="305"/>
      <c r="O15" s="305"/>
      <c r="P15" s="305"/>
      <c r="Q15" s="232">
        <f aca="true" t="shared" si="2" ref="Q15:Q20">SUM(L15:P15)</f>
        <v>0</v>
      </c>
      <c r="R15" s="352">
        <f>'ea detail'!Q15-'teg detail'!Q15</f>
        <v>0</v>
      </c>
      <c r="S15" s="352">
        <f aca="true" t="shared" si="3" ref="S15:S20">IF(I15=0,0,Q15/I15*100)</f>
        <v>0</v>
      </c>
    </row>
    <row r="16" spans="1:19" ht="12.75">
      <c r="A16" s="96"/>
      <c r="B16" s="97" t="s">
        <v>108</v>
      </c>
      <c r="C16" s="97"/>
      <c r="D16" s="75" t="str">
        <f>'ea detail'!D16</f>
        <v>KAASPRODUTSENT</v>
      </c>
      <c r="E16" s="75"/>
      <c r="F16" s="76">
        <f>'ea detail'!F16</f>
        <v>0</v>
      </c>
      <c r="G16" s="322">
        <f>'ea detail'!G16</f>
        <v>0</v>
      </c>
      <c r="H16" s="94">
        <f>'ea detail'!H16</f>
        <v>0</v>
      </c>
      <c r="I16" s="76">
        <f t="shared" si="1"/>
        <v>0</v>
      </c>
      <c r="J16" s="321" t="str">
        <f>'ea detail'!J16</f>
        <v>x</v>
      </c>
      <c r="K16" s="109"/>
      <c r="L16" s="355">
        <f>'ea detail'!L16</f>
        <v>0</v>
      </c>
      <c r="M16" s="305"/>
      <c r="N16" s="305"/>
      <c r="O16" s="305"/>
      <c r="P16" s="305"/>
      <c r="Q16" s="232">
        <f t="shared" si="2"/>
        <v>0</v>
      </c>
      <c r="R16" s="352">
        <f>'ea detail'!Q16-'teg detail'!Q16</f>
        <v>0</v>
      </c>
      <c r="S16" s="352">
        <f t="shared" si="3"/>
        <v>0</v>
      </c>
    </row>
    <row r="17" spans="1:19" ht="12.75">
      <c r="A17" s="96"/>
      <c r="B17" s="74" t="s">
        <v>195</v>
      </c>
      <c r="C17" s="74"/>
      <c r="D17" s="75" t="str">
        <f>'ea detail'!D17</f>
        <v>TEGEVPRODUTSENT</v>
      </c>
      <c r="E17" s="75"/>
      <c r="F17" s="76">
        <f>'ea detail'!F17</f>
        <v>0</v>
      </c>
      <c r="G17" s="322">
        <f>'ea detail'!G17</f>
        <v>0</v>
      </c>
      <c r="H17" s="94">
        <f>'ea detail'!H17</f>
        <v>0</v>
      </c>
      <c r="I17" s="76">
        <f t="shared" si="1"/>
        <v>0</v>
      </c>
      <c r="J17" s="321" t="str">
        <f>'ea detail'!J17</f>
        <v>x</v>
      </c>
      <c r="K17" s="109"/>
      <c r="L17" s="355">
        <f>'ea detail'!L17</f>
        <v>0</v>
      </c>
      <c r="M17" s="305"/>
      <c r="N17" s="305"/>
      <c r="O17" s="305"/>
      <c r="P17" s="305"/>
      <c r="Q17" s="232">
        <f t="shared" si="2"/>
        <v>0</v>
      </c>
      <c r="R17" s="352">
        <f>'ea detail'!Q17-'teg detail'!Q17</f>
        <v>0</v>
      </c>
      <c r="S17" s="352">
        <f t="shared" si="3"/>
        <v>0</v>
      </c>
    </row>
    <row r="18" spans="1:19" ht="12.75">
      <c r="A18" s="96"/>
      <c r="B18" s="74" t="s">
        <v>12</v>
      </c>
      <c r="C18" s="74"/>
      <c r="D18" s="75" t="str">
        <f>'ea detail'!D18</f>
        <v>REŽISSÖÖR (töö)</v>
      </c>
      <c r="E18" s="75"/>
      <c r="F18" s="76">
        <f>'ea detail'!F18</f>
        <v>0</v>
      </c>
      <c r="G18" s="322">
        <f>'ea detail'!G18</f>
        <v>0</v>
      </c>
      <c r="H18" s="94">
        <f>'ea detail'!H18</f>
        <v>0</v>
      </c>
      <c r="I18" s="76">
        <f t="shared" si="1"/>
        <v>0</v>
      </c>
      <c r="J18" s="321" t="str">
        <f>'ea detail'!J18</f>
        <v>x</v>
      </c>
      <c r="K18" s="219"/>
      <c r="L18" s="355">
        <f>'ea detail'!L18</f>
        <v>0</v>
      </c>
      <c r="M18" s="305"/>
      <c r="N18" s="305"/>
      <c r="O18" s="305"/>
      <c r="P18" s="305"/>
      <c r="Q18" s="232">
        <f t="shared" si="2"/>
        <v>0</v>
      </c>
      <c r="R18" s="352">
        <f>'ea detail'!Q18-'teg detail'!Q18</f>
        <v>0</v>
      </c>
      <c r="S18" s="352">
        <f t="shared" si="3"/>
        <v>0</v>
      </c>
    </row>
    <row r="19" spans="1:19" ht="12.75">
      <c r="A19" s="96"/>
      <c r="B19" s="74"/>
      <c r="C19" s="74"/>
      <c r="D19" s="75" t="str">
        <f>'ea detail'!D19</f>
        <v>REŽISSÖÖR (õigused)</v>
      </c>
      <c r="E19" s="75"/>
      <c r="F19" s="76">
        <f>'ea detail'!F19</f>
        <v>0</v>
      </c>
      <c r="G19" s="322">
        <f>'ea detail'!G19</f>
        <v>0</v>
      </c>
      <c r="H19" s="94">
        <f>'ea detail'!H19</f>
        <v>0</v>
      </c>
      <c r="I19" s="76">
        <f t="shared" si="1"/>
        <v>0</v>
      </c>
      <c r="J19" s="321">
        <f>'ea detail'!J19</f>
        <v>0</v>
      </c>
      <c r="K19" s="219"/>
      <c r="L19" s="355">
        <f>'ea detail'!L19</f>
        <v>0</v>
      </c>
      <c r="M19" s="305"/>
      <c r="N19" s="305"/>
      <c r="O19" s="305"/>
      <c r="P19" s="305"/>
      <c r="Q19" s="232">
        <f t="shared" si="2"/>
        <v>0</v>
      </c>
      <c r="R19" s="352">
        <f>'ea detail'!Q19-'teg detail'!Q19</f>
        <v>0</v>
      </c>
      <c r="S19" s="352">
        <f t="shared" si="3"/>
        <v>0</v>
      </c>
    </row>
    <row r="20" spans="1:19" ht="12.75">
      <c r="A20" s="96"/>
      <c r="B20" s="74" t="s">
        <v>17</v>
      </c>
      <c r="C20" s="74"/>
      <c r="D20" s="75" t="str">
        <f>'ea detail'!D20</f>
        <v>MUUD</v>
      </c>
      <c r="E20" s="75"/>
      <c r="F20" s="76">
        <f>'ea detail'!F20</f>
        <v>0</v>
      </c>
      <c r="G20" s="322">
        <f>'ea detail'!G20</f>
        <v>0</v>
      </c>
      <c r="H20" s="94">
        <f>'ea detail'!H20</f>
        <v>0</v>
      </c>
      <c r="I20" s="76">
        <f t="shared" si="1"/>
        <v>0</v>
      </c>
      <c r="J20" s="321">
        <f>'ea detail'!J20</f>
        <v>0</v>
      </c>
      <c r="K20" s="109"/>
      <c r="L20" s="355">
        <f>'ea detail'!L20</f>
        <v>0</v>
      </c>
      <c r="M20" s="305"/>
      <c r="N20" s="305"/>
      <c r="O20" s="305"/>
      <c r="P20" s="305"/>
      <c r="Q20" s="232">
        <f t="shared" si="2"/>
        <v>0</v>
      </c>
      <c r="R20" s="352">
        <f>'ea detail'!Q20-'teg detail'!Q20</f>
        <v>0</v>
      </c>
      <c r="S20" s="352">
        <f t="shared" si="3"/>
        <v>0</v>
      </c>
    </row>
    <row r="21" spans="1:19" ht="12.75">
      <c r="A21" s="96"/>
      <c r="B21" s="75"/>
      <c r="C21" s="75"/>
      <c r="D21" s="75"/>
      <c r="E21" s="75"/>
      <c r="F21" s="76"/>
      <c r="G21" s="84"/>
      <c r="H21" s="81"/>
      <c r="I21" s="76"/>
      <c r="J21" s="320"/>
      <c r="K21" s="109"/>
      <c r="L21" s="232"/>
      <c r="M21" s="118"/>
      <c r="N21" s="118"/>
      <c r="O21" s="118"/>
      <c r="P21" s="118"/>
      <c r="Q21" s="232"/>
      <c r="R21" s="351"/>
      <c r="S21" s="351"/>
    </row>
    <row r="22" spans="1:19" ht="12.75">
      <c r="A22" s="96"/>
      <c r="B22" s="91" t="s">
        <v>18</v>
      </c>
      <c r="C22" s="91"/>
      <c r="D22" s="92" t="s">
        <v>112</v>
      </c>
      <c r="E22" s="92"/>
      <c r="F22" s="76"/>
      <c r="G22" s="84"/>
      <c r="H22" s="81"/>
      <c r="I22" s="90">
        <f>SUM(I15:I21)</f>
        <v>0</v>
      </c>
      <c r="J22" s="320"/>
      <c r="K22" s="109"/>
      <c r="L22" s="82">
        <f>SUM(L15:L21)</f>
        <v>0</v>
      </c>
      <c r="M22" s="82">
        <f>SUM(M15:M21)</f>
        <v>0</v>
      </c>
      <c r="N22" s="82">
        <f>SUM(N15:N21)</f>
        <v>0</v>
      </c>
      <c r="O22" s="82">
        <f>SUM(O15:O21)</f>
        <v>0</v>
      </c>
      <c r="P22" s="82">
        <f>SUM(P15:P21)</f>
        <v>0</v>
      </c>
      <c r="Q22" s="353">
        <f>SUM(L22:P22)</f>
        <v>0</v>
      </c>
      <c r="R22" s="354">
        <f>'ea detail'!Q22-'teg detail'!Q22</f>
        <v>0</v>
      </c>
      <c r="S22" s="354">
        <f>IF(I22=0,0,Q22/I22*100)</f>
        <v>0</v>
      </c>
    </row>
    <row r="23" spans="1:19" ht="12.75">
      <c r="A23" s="96"/>
      <c r="B23" s="327" t="s">
        <v>253</v>
      </c>
      <c r="C23" s="327"/>
      <c r="D23" s="327" t="s">
        <v>113</v>
      </c>
      <c r="E23" s="74"/>
      <c r="F23" s="76"/>
      <c r="G23" s="84"/>
      <c r="H23" s="81"/>
      <c r="I23" s="76"/>
      <c r="J23" s="320"/>
      <c r="K23" s="109"/>
      <c r="L23" s="118"/>
      <c r="M23" s="118"/>
      <c r="N23" s="118"/>
      <c r="O23" s="118"/>
      <c r="P23" s="118"/>
      <c r="Q23" s="232"/>
      <c r="R23" s="351"/>
      <c r="S23" s="351"/>
    </row>
    <row r="24" spans="1:19" ht="12.75">
      <c r="A24" s="312">
        <f>'ea detail'!A24</f>
        <v>3</v>
      </c>
      <c r="B24" s="59" t="s">
        <v>15</v>
      </c>
      <c r="C24" s="59"/>
      <c r="D24" s="60" t="s">
        <v>284</v>
      </c>
      <c r="E24" s="110"/>
      <c r="F24" s="61" t="s">
        <v>149</v>
      </c>
      <c r="G24" s="62" t="s">
        <v>148</v>
      </c>
      <c r="H24" s="64" t="s">
        <v>150</v>
      </c>
      <c r="I24" s="64" t="s">
        <v>151</v>
      </c>
      <c r="J24" s="65" t="s">
        <v>20</v>
      </c>
      <c r="K24" s="109"/>
      <c r="L24" s="395" t="str">
        <f aca="true" t="shared" si="4" ref="L24:Q24">L7</f>
        <v>Arendus</v>
      </c>
      <c r="M24" s="395" t="str">
        <f t="shared" si="4"/>
        <v>daatum</v>
      </c>
      <c r="N24" s="395" t="str">
        <f t="shared" si="4"/>
        <v>daatum</v>
      </c>
      <c r="O24" s="395" t="str">
        <f t="shared" si="4"/>
        <v>daatum</v>
      </c>
      <c r="P24" s="395" t="str">
        <f t="shared" si="4"/>
        <v>daatum</v>
      </c>
      <c r="Q24" s="350" t="str">
        <f t="shared" si="4"/>
        <v>kokku €</v>
      </c>
      <c r="R24" s="350" t="s">
        <v>338</v>
      </c>
      <c r="S24" s="350" t="s">
        <v>10</v>
      </c>
    </row>
    <row r="25" spans="1:19" ht="12.75">
      <c r="A25" s="68"/>
      <c r="B25" s="83"/>
      <c r="C25" s="83"/>
      <c r="D25" s="83"/>
      <c r="E25" s="77"/>
      <c r="F25" s="70"/>
      <c r="G25" s="71"/>
      <c r="H25" s="76"/>
      <c r="I25" s="70"/>
      <c r="J25" s="72"/>
      <c r="K25" s="109"/>
      <c r="L25" s="232"/>
      <c r="M25" s="118"/>
      <c r="N25" s="118"/>
      <c r="O25" s="118"/>
      <c r="P25" s="118"/>
      <c r="Q25" s="232"/>
      <c r="R25" s="351"/>
      <c r="S25" s="351"/>
    </row>
    <row r="26" spans="1:19" ht="12.75">
      <c r="A26" s="68"/>
      <c r="B26" s="83"/>
      <c r="C26" s="83"/>
      <c r="D26" s="69" t="str">
        <f>'ea detail'!D26</f>
        <v>PEAOSATÄITJAD</v>
      </c>
      <c r="E26" s="223"/>
      <c r="F26" s="76">
        <f>'ea detail'!F26</f>
        <v>0</v>
      </c>
      <c r="G26" s="322">
        <f>'ea detail'!G26</f>
        <v>0</v>
      </c>
      <c r="H26" s="94">
        <f>'ea detail'!H26</f>
        <v>0</v>
      </c>
      <c r="I26" s="76">
        <f>F26*H26</f>
        <v>0</v>
      </c>
      <c r="J26" s="321" t="str">
        <f>'ea detail'!J26</f>
        <v>x</v>
      </c>
      <c r="K26" s="109"/>
      <c r="L26" s="355">
        <f>'ea detail'!L26</f>
        <v>0</v>
      </c>
      <c r="M26" s="305"/>
      <c r="N26" s="305"/>
      <c r="O26" s="305"/>
      <c r="P26" s="305"/>
      <c r="Q26" s="232">
        <f aca="true" t="shared" si="5" ref="Q26:Q33">SUM(L26:P26)</f>
        <v>0</v>
      </c>
      <c r="R26" s="352">
        <f>'ea detail'!Q26-'teg detail'!Q26</f>
        <v>0</v>
      </c>
      <c r="S26" s="352">
        <f aca="true" t="shared" si="6" ref="S26:S33">IF(I26=0,0,Q26/I26*100)</f>
        <v>0</v>
      </c>
    </row>
    <row r="27" spans="1:19" ht="12.75">
      <c r="A27" s="68"/>
      <c r="B27" s="83"/>
      <c r="C27" s="83"/>
      <c r="D27" s="69" t="str">
        <f>'ea detail'!D27</f>
        <v>KÕRVALOSATÄITJAD</v>
      </c>
      <c r="E27" s="223"/>
      <c r="F27" s="76">
        <f>'ea detail'!F27</f>
        <v>0</v>
      </c>
      <c r="G27" s="322">
        <f>'ea detail'!G27</f>
        <v>0</v>
      </c>
      <c r="H27" s="94">
        <f>'ea detail'!H27</f>
        <v>0</v>
      </c>
      <c r="I27" s="76">
        <f aca="true" t="shared" si="7" ref="I27:I33">F27*H27</f>
        <v>0</v>
      </c>
      <c r="J27" s="321" t="str">
        <f>'ea detail'!J27</f>
        <v>x</v>
      </c>
      <c r="K27" s="109"/>
      <c r="L27" s="355">
        <f>'ea detail'!L27</f>
        <v>0</v>
      </c>
      <c r="M27" s="305"/>
      <c r="N27" s="305"/>
      <c r="O27" s="305"/>
      <c r="P27" s="305"/>
      <c r="Q27" s="232">
        <f t="shared" si="5"/>
        <v>0</v>
      </c>
      <c r="R27" s="352">
        <f>'ea detail'!Q27-'teg detail'!Q27</f>
        <v>0</v>
      </c>
      <c r="S27" s="352">
        <f t="shared" si="6"/>
        <v>0</v>
      </c>
    </row>
    <row r="28" spans="1:19" ht="12.75">
      <c r="A28" s="68"/>
      <c r="B28" s="83"/>
      <c r="C28" s="83"/>
      <c r="D28" s="69" t="str">
        <f>'ea detail'!D28</f>
        <v>TAUSTANÄITLEJAD (MASS)</v>
      </c>
      <c r="E28" s="223"/>
      <c r="F28" s="76">
        <f>'ea detail'!F28</f>
        <v>0</v>
      </c>
      <c r="G28" s="322">
        <f>'ea detail'!G28</f>
        <v>0</v>
      </c>
      <c r="H28" s="94">
        <f>'ea detail'!H28</f>
        <v>0</v>
      </c>
      <c r="I28" s="76">
        <f t="shared" si="7"/>
        <v>0</v>
      </c>
      <c r="J28" s="321" t="str">
        <f>'ea detail'!J28</f>
        <v>x</v>
      </c>
      <c r="K28" s="109"/>
      <c r="L28" s="355">
        <f>'ea detail'!L28</f>
        <v>0</v>
      </c>
      <c r="M28" s="305"/>
      <c r="N28" s="305"/>
      <c r="O28" s="305"/>
      <c r="P28" s="305"/>
      <c r="Q28" s="232">
        <f t="shared" si="5"/>
        <v>0</v>
      </c>
      <c r="R28" s="352">
        <f>'ea detail'!Q28-'teg detail'!Q28</f>
        <v>0</v>
      </c>
      <c r="S28" s="352">
        <f t="shared" si="6"/>
        <v>0</v>
      </c>
    </row>
    <row r="29" spans="1:19" ht="12.75">
      <c r="A29" s="68"/>
      <c r="B29" s="83"/>
      <c r="C29" s="83"/>
      <c r="D29" s="69" t="str">
        <f>'ea detail'!D29</f>
        <v>DUBLANDID, KASKADÖÖRID</v>
      </c>
      <c r="E29" s="223"/>
      <c r="F29" s="76">
        <f>'ea detail'!F29</f>
        <v>0</v>
      </c>
      <c r="G29" s="322">
        <f>'ea detail'!G29</f>
        <v>0</v>
      </c>
      <c r="H29" s="94">
        <f>'ea detail'!H29</f>
        <v>0</v>
      </c>
      <c r="I29" s="76">
        <f t="shared" si="7"/>
        <v>0</v>
      </c>
      <c r="J29" s="321" t="str">
        <f>'ea detail'!J29</f>
        <v>x</v>
      </c>
      <c r="K29" s="109"/>
      <c r="L29" s="355">
        <f>'ea detail'!L29</f>
        <v>0</v>
      </c>
      <c r="M29" s="305"/>
      <c r="N29" s="305"/>
      <c r="O29" s="305"/>
      <c r="P29" s="305"/>
      <c r="Q29" s="232">
        <f t="shared" si="5"/>
        <v>0</v>
      </c>
      <c r="R29" s="352">
        <f>'ea detail'!Q29-'teg detail'!Q29</f>
        <v>0</v>
      </c>
      <c r="S29" s="352">
        <f t="shared" si="6"/>
        <v>0</v>
      </c>
    </row>
    <row r="30" spans="1:19" ht="12.75">
      <c r="A30" s="68"/>
      <c r="B30" s="83"/>
      <c r="C30" s="83"/>
      <c r="D30" s="69" t="str">
        <f>'ea detail'!D30</f>
        <v>CASTING, AGENTUURITASUD</v>
      </c>
      <c r="E30" s="223"/>
      <c r="F30" s="76">
        <f>'ea detail'!F30</f>
        <v>0</v>
      </c>
      <c r="G30" s="322">
        <f>'ea detail'!G30</f>
        <v>0</v>
      </c>
      <c r="H30" s="94">
        <f>'ea detail'!H30</f>
        <v>0</v>
      </c>
      <c r="I30" s="76">
        <f t="shared" si="7"/>
        <v>0</v>
      </c>
      <c r="J30" s="321">
        <f>'ea detail'!J30</f>
        <v>0</v>
      </c>
      <c r="K30" s="109"/>
      <c r="L30" s="355">
        <f>'ea detail'!L30</f>
        <v>0</v>
      </c>
      <c r="M30" s="305"/>
      <c r="N30" s="305"/>
      <c r="O30" s="305"/>
      <c r="P30" s="305"/>
      <c r="Q30" s="232">
        <f t="shared" si="5"/>
        <v>0</v>
      </c>
      <c r="R30" s="352">
        <f>'ea detail'!Q30-'teg detail'!Q30</f>
        <v>0</v>
      </c>
      <c r="S30" s="352">
        <f t="shared" si="6"/>
        <v>0</v>
      </c>
    </row>
    <row r="31" spans="1:19" ht="12.75">
      <c r="A31" s="68"/>
      <c r="B31" s="83"/>
      <c r="C31" s="83"/>
      <c r="D31" s="69" t="str">
        <f>'ea detail'!D31</f>
        <v>PROOVISAALI RENT</v>
      </c>
      <c r="E31" s="223"/>
      <c r="F31" s="76">
        <f>'ea detail'!F31</f>
        <v>0</v>
      </c>
      <c r="G31" s="322">
        <f>'ea detail'!G31</f>
        <v>0</v>
      </c>
      <c r="H31" s="94">
        <f>'ea detail'!H31</f>
        <v>0</v>
      </c>
      <c r="I31" s="76">
        <f t="shared" si="7"/>
        <v>0</v>
      </c>
      <c r="J31" s="321">
        <f>'ea detail'!J31</f>
        <v>0</v>
      </c>
      <c r="K31" s="109"/>
      <c r="L31" s="355">
        <f>'ea detail'!L31</f>
        <v>0</v>
      </c>
      <c r="M31" s="305"/>
      <c r="N31" s="305"/>
      <c r="O31" s="305"/>
      <c r="P31" s="305"/>
      <c r="Q31" s="232">
        <f t="shared" si="5"/>
        <v>0</v>
      </c>
      <c r="R31" s="352">
        <f>'ea detail'!Q31-'teg detail'!Q31</f>
        <v>0</v>
      </c>
      <c r="S31" s="352">
        <f t="shared" si="6"/>
        <v>0</v>
      </c>
    </row>
    <row r="32" spans="1:19" ht="12.75">
      <c r="A32" s="68"/>
      <c r="B32" s="83"/>
      <c r="C32" s="83"/>
      <c r="D32" s="69" t="str">
        <f>'ea detail'!D32</f>
        <v>PROOVITEHNIKA RENT</v>
      </c>
      <c r="E32" s="223"/>
      <c r="F32" s="76">
        <f>'ea detail'!F32</f>
        <v>0</v>
      </c>
      <c r="G32" s="322">
        <f>'ea detail'!G32</f>
        <v>0</v>
      </c>
      <c r="H32" s="94">
        <f>'ea detail'!H32</f>
        <v>0</v>
      </c>
      <c r="I32" s="76">
        <f>F32*H32</f>
        <v>0</v>
      </c>
      <c r="J32" s="321">
        <f>'ea detail'!J32</f>
        <v>0</v>
      </c>
      <c r="K32" s="109"/>
      <c r="L32" s="355">
        <f>'ea detail'!L32</f>
        <v>0</v>
      </c>
      <c r="M32" s="305"/>
      <c r="N32" s="305"/>
      <c r="O32" s="305"/>
      <c r="P32" s="305"/>
      <c r="Q32" s="232">
        <f>SUM(L32:P32)</f>
        <v>0</v>
      </c>
      <c r="R32" s="352">
        <f>'ea detail'!Q32-'teg detail'!Q32</f>
        <v>0</v>
      </c>
      <c r="S32" s="352">
        <f>IF(I32=0,0,Q32/I32*100)</f>
        <v>0</v>
      </c>
    </row>
    <row r="33" spans="1:19" ht="12.75">
      <c r="A33" s="68"/>
      <c r="B33" s="83"/>
      <c r="C33" s="83"/>
      <c r="D33" s="69" t="str">
        <f>'ea detail'!D33</f>
        <v>MUUD KULUD</v>
      </c>
      <c r="E33" s="223"/>
      <c r="F33" s="76">
        <f>'ea detail'!F33</f>
        <v>0</v>
      </c>
      <c r="G33" s="322">
        <f>'ea detail'!G33</f>
        <v>0</v>
      </c>
      <c r="H33" s="94">
        <f>'ea detail'!H33</f>
        <v>0</v>
      </c>
      <c r="I33" s="76">
        <f t="shared" si="7"/>
        <v>0</v>
      </c>
      <c r="J33" s="321">
        <f>'ea detail'!J33</f>
        <v>0</v>
      </c>
      <c r="K33" s="109"/>
      <c r="L33" s="355">
        <f>'ea detail'!L33</f>
        <v>0</v>
      </c>
      <c r="M33" s="305"/>
      <c r="N33" s="305"/>
      <c r="O33" s="305"/>
      <c r="P33" s="305"/>
      <c r="Q33" s="232">
        <f t="shared" si="5"/>
        <v>0</v>
      </c>
      <c r="R33" s="352">
        <f>'ea detail'!Q33-'teg detail'!Q33</f>
        <v>0</v>
      </c>
      <c r="S33" s="352">
        <f t="shared" si="6"/>
        <v>0</v>
      </c>
    </row>
    <row r="34" spans="1:19" ht="12.75">
      <c r="A34" s="68"/>
      <c r="B34" s="83"/>
      <c r="C34" s="83"/>
      <c r="D34" s="83"/>
      <c r="E34" s="77"/>
      <c r="F34" s="76"/>
      <c r="G34" s="322"/>
      <c r="H34" s="94"/>
      <c r="I34" s="76"/>
      <c r="J34" s="321"/>
      <c r="K34" s="109"/>
      <c r="L34" s="232"/>
      <c r="M34" s="118"/>
      <c r="N34" s="118"/>
      <c r="O34" s="118"/>
      <c r="P34" s="118"/>
      <c r="Q34" s="232"/>
      <c r="R34" s="351"/>
      <c r="S34" s="351"/>
    </row>
    <row r="35" spans="1:19" ht="12.75">
      <c r="A35" s="68"/>
      <c r="B35" s="83"/>
      <c r="C35" s="83"/>
      <c r="D35" s="79" t="s">
        <v>290</v>
      </c>
      <c r="E35" s="77"/>
      <c r="F35" s="76"/>
      <c r="G35" s="322"/>
      <c r="H35" s="94"/>
      <c r="I35" s="391">
        <f>SUM(I26:I34)</f>
        <v>0</v>
      </c>
      <c r="J35" s="321">
        <f>'ea detail'!J35</f>
        <v>0</v>
      </c>
      <c r="K35" s="109"/>
      <c r="L35" s="82">
        <f>SUM(L26:L34)</f>
        <v>0</v>
      </c>
      <c r="M35" s="82">
        <f>SUM(M26:M34)</f>
        <v>0</v>
      </c>
      <c r="N35" s="82">
        <f>SUM(N26:N34)</f>
        <v>0</v>
      </c>
      <c r="O35" s="82">
        <f>SUM(O26:O34)</f>
        <v>0</v>
      </c>
      <c r="P35" s="82">
        <f>SUM(P26:P34)</f>
        <v>0</v>
      </c>
      <c r="Q35" s="353">
        <f>SUM(L35:P35)</f>
        <v>0</v>
      </c>
      <c r="R35" s="354">
        <f>'ea detail'!Q35-'teg detail'!Q35</f>
        <v>0</v>
      </c>
      <c r="S35" s="354">
        <f>IF(I35=0,0,Q35/I35*100)</f>
        <v>0</v>
      </c>
    </row>
    <row r="36" spans="1:19" ht="12.75">
      <c r="A36" s="68"/>
      <c r="B36" s="77"/>
      <c r="C36" s="77"/>
      <c r="D36" s="83" t="s">
        <v>113</v>
      </c>
      <c r="E36" s="69"/>
      <c r="F36" s="70"/>
      <c r="G36" s="71"/>
      <c r="H36" s="70"/>
      <c r="I36" s="70"/>
      <c r="J36" s="72"/>
      <c r="K36" s="109"/>
      <c r="L36" s="118"/>
      <c r="M36" s="118"/>
      <c r="N36" s="118"/>
      <c r="O36" s="118"/>
      <c r="P36" s="118"/>
      <c r="Q36" s="232"/>
      <c r="R36" s="351"/>
      <c r="S36" s="351"/>
    </row>
    <row r="37" spans="1:19" ht="12.75">
      <c r="A37" s="312">
        <f>'ea detail'!A37</f>
        <v>4</v>
      </c>
      <c r="B37" s="313" t="s">
        <v>19</v>
      </c>
      <c r="C37" s="313"/>
      <c r="D37" s="314" t="s">
        <v>183</v>
      </c>
      <c r="E37" s="328"/>
      <c r="F37" s="315" t="s">
        <v>149</v>
      </c>
      <c r="G37" s="316" t="s">
        <v>148</v>
      </c>
      <c r="H37" s="317" t="s">
        <v>150</v>
      </c>
      <c r="I37" s="318" t="s">
        <v>151</v>
      </c>
      <c r="J37" s="319" t="s">
        <v>20</v>
      </c>
      <c r="K37" s="109"/>
      <c r="L37" s="395" t="str">
        <f aca="true" t="shared" si="8" ref="L37:Q37">L7</f>
        <v>Arendus</v>
      </c>
      <c r="M37" s="395" t="str">
        <f t="shared" si="8"/>
        <v>daatum</v>
      </c>
      <c r="N37" s="395" t="str">
        <f t="shared" si="8"/>
        <v>daatum</v>
      </c>
      <c r="O37" s="395" t="str">
        <f t="shared" si="8"/>
        <v>daatum</v>
      </c>
      <c r="P37" s="395" t="str">
        <f t="shared" si="8"/>
        <v>daatum</v>
      </c>
      <c r="Q37" s="350" t="str">
        <f t="shared" si="8"/>
        <v>kokku €</v>
      </c>
      <c r="R37" s="350" t="s">
        <v>338</v>
      </c>
      <c r="S37" s="350" t="s">
        <v>10</v>
      </c>
    </row>
    <row r="38" spans="1:19" ht="12.75">
      <c r="A38" s="96"/>
      <c r="B38" s="75"/>
      <c r="C38" s="75"/>
      <c r="D38" s="75"/>
      <c r="E38" s="75"/>
      <c r="F38" s="76"/>
      <c r="G38" s="84"/>
      <c r="H38" s="81"/>
      <c r="I38" s="76"/>
      <c r="J38" s="320"/>
      <c r="K38" s="109"/>
      <c r="L38" s="118"/>
      <c r="M38" s="118"/>
      <c r="N38" s="118"/>
      <c r="O38" s="118"/>
      <c r="P38" s="118"/>
      <c r="Q38" s="232"/>
      <c r="R38" s="351"/>
      <c r="S38" s="351"/>
    </row>
    <row r="39" spans="1:19" ht="12.75">
      <c r="A39" s="96"/>
      <c r="B39" s="74" t="s">
        <v>197</v>
      </c>
      <c r="C39" s="74"/>
      <c r="D39" s="75" t="str">
        <f>'ea detail'!D39</f>
        <v> TOOTMISJUHT</v>
      </c>
      <c r="E39" s="75"/>
      <c r="F39" s="76">
        <f>'ea detail'!F39</f>
        <v>0</v>
      </c>
      <c r="G39" s="322">
        <f>'ea detail'!G39</f>
        <v>0</v>
      </c>
      <c r="H39" s="94">
        <f>'ea detail'!H39</f>
        <v>0</v>
      </c>
      <c r="I39" s="76">
        <f>F39*H39</f>
        <v>0</v>
      </c>
      <c r="J39" s="321" t="str">
        <f>'ea detail'!J39</f>
        <v>x</v>
      </c>
      <c r="K39" s="109"/>
      <c r="L39" s="355">
        <f>'ea detail'!L39</f>
        <v>0</v>
      </c>
      <c r="M39" s="305"/>
      <c r="N39" s="305"/>
      <c r="O39" s="305"/>
      <c r="P39" s="305"/>
      <c r="Q39" s="232">
        <f>SUM(L39:P39)</f>
        <v>0</v>
      </c>
      <c r="R39" s="352">
        <f>'ea detail'!Q39-'teg detail'!Q39</f>
        <v>0</v>
      </c>
      <c r="S39" s="352">
        <f>IF(I39=0,0,Q39/I39*100)</f>
        <v>0</v>
      </c>
    </row>
    <row r="40" spans="1:19" ht="12.75">
      <c r="A40" s="96"/>
      <c r="B40" s="74" t="s">
        <v>21</v>
      </c>
      <c r="C40" s="74"/>
      <c r="D40" s="75" t="str">
        <f>'ea detail'!D40</f>
        <v>TOOTMISASSISTENT</v>
      </c>
      <c r="E40" s="75"/>
      <c r="F40" s="76">
        <f>'ea detail'!F40</f>
        <v>0</v>
      </c>
      <c r="G40" s="322">
        <f>'ea detail'!G40</f>
        <v>0</v>
      </c>
      <c r="H40" s="94">
        <f>'ea detail'!H40</f>
        <v>0</v>
      </c>
      <c r="I40" s="76">
        <f aca="true" t="shared" si="9" ref="I40:I77">F40*H40</f>
        <v>0</v>
      </c>
      <c r="J40" s="321" t="str">
        <f>'ea detail'!J40</f>
        <v>x</v>
      </c>
      <c r="K40" s="109"/>
      <c r="L40" s="355">
        <f>'ea detail'!L40</f>
        <v>0</v>
      </c>
      <c r="M40" s="305"/>
      <c r="N40" s="305"/>
      <c r="O40" s="305"/>
      <c r="P40" s="305"/>
      <c r="Q40" s="232">
        <f aca="true" t="shared" si="10" ref="Q40:Q77">SUM(L40:P40)</f>
        <v>0</v>
      </c>
      <c r="R40" s="352">
        <f>'ea detail'!Q40-'teg detail'!Q40</f>
        <v>0</v>
      </c>
      <c r="S40" s="352">
        <f aca="true" t="shared" si="11" ref="S40:S77">IF(I40=0,0,Q40/I40*100)</f>
        <v>0</v>
      </c>
    </row>
    <row r="41" spans="1:19" ht="12.75">
      <c r="A41" s="96"/>
      <c r="B41" s="74"/>
      <c r="C41" s="74"/>
      <c r="D41" s="75" t="str">
        <f>'ea detail'!D41</f>
        <v>TOOTMISSEKRETÄR</v>
      </c>
      <c r="E41" s="75"/>
      <c r="F41" s="76">
        <f>'ea detail'!F41</f>
        <v>0</v>
      </c>
      <c r="G41" s="322">
        <f>'ea detail'!G41</f>
        <v>0</v>
      </c>
      <c r="H41" s="94">
        <f>'ea detail'!H41</f>
        <v>0</v>
      </c>
      <c r="I41" s="76">
        <f t="shared" si="9"/>
        <v>0</v>
      </c>
      <c r="J41" s="321" t="str">
        <f>'ea detail'!J41</f>
        <v>x</v>
      </c>
      <c r="K41" s="109"/>
      <c r="L41" s="355">
        <f>'ea detail'!L41</f>
        <v>0</v>
      </c>
      <c r="M41" s="305"/>
      <c r="N41" s="305"/>
      <c r="O41" s="305"/>
      <c r="P41" s="305"/>
      <c r="Q41" s="232">
        <f t="shared" si="10"/>
        <v>0</v>
      </c>
      <c r="R41" s="352">
        <f>'ea detail'!Q41-'teg detail'!Q41</f>
        <v>0</v>
      </c>
      <c r="S41" s="352">
        <f t="shared" si="11"/>
        <v>0</v>
      </c>
    </row>
    <row r="42" spans="1:19" ht="12.75">
      <c r="A42" s="96"/>
      <c r="B42" s="74"/>
      <c r="C42" s="74"/>
      <c r="D42" s="75" t="str">
        <f>'ea detail'!D42</f>
        <v>RAAMATUPIDAJA</v>
      </c>
      <c r="E42" s="75"/>
      <c r="F42" s="76">
        <f>'ea detail'!F42</f>
        <v>0</v>
      </c>
      <c r="G42" s="322">
        <f>'ea detail'!G42</f>
        <v>0</v>
      </c>
      <c r="H42" s="94">
        <f>'ea detail'!H42</f>
        <v>0</v>
      </c>
      <c r="I42" s="76">
        <f t="shared" si="9"/>
        <v>0</v>
      </c>
      <c r="J42" s="321" t="str">
        <f>'ea detail'!J42</f>
        <v>x</v>
      </c>
      <c r="K42" s="109"/>
      <c r="L42" s="355">
        <f>'ea detail'!L42</f>
        <v>0</v>
      </c>
      <c r="M42" s="305"/>
      <c r="N42" s="305"/>
      <c r="O42" s="305"/>
      <c r="P42" s="305"/>
      <c r="Q42" s="232">
        <f t="shared" si="10"/>
        <v>0</v>
      </c>
      <c r="R42" s="352">
        <f>'ea detail'!Q42-'teg detail'!Q42</f>
        <v>0</v>
      </c>
      <c r="S42" s="352">
        <f t="shared" si="11"/>
        <v>0</v>
      </c>
    </row>
    <row r="43" spans="1:19" ht="12.75">
      <c r="A43" s="96"/>
      <c r="B43" s="74"/>
      <c r="C43" s="74"/>
      <c r="D43" s="75" t="str">
        <f>'ea detail'!D43</f>
        <v>REŽISSÖÖRI I ASSISTENT</v>
      </c>
      <c r="E43" s="75"/>
      <c r="F43" s="76">
        <f>'ea detail'!F43</f>
        <v>0</v>
      </c>
      <c r="G43" s="322">
        <f>'ea detail'!G43</f>
        <v>0</v>
      </c>
      <c r="H43" s="94">
        <f>'ea detail'!H43</f>
        <v>0</v>
      </c>
      <c r="I43" s="76">
        <f t="shared" si="9"/>
        <v>0</v>
      </c>
      <c r="J43" s="321" t="str">
        <f>'ea detail'!J43</f>
        <v>x</v>
      </c>
      <c r="K43" s="109"/>
      <c r="L43" s="355">
        <f>'ea detail'!L43</f>
        <v>0</v>
      </c>
      <c r="M43" s="305"/>
      <c r="N43" s="305"/>
      <c r="O43" s="305"/>
      <c r="P43" s="305"/>
      <c r="Q43" s="232">
        <f t="shared" si="10"/>
        <v>0</v>
      </c>
      <c r="R43" s="352">
        <f>'ea detail'!Q43-'teg detail'!Q43</f>
        <v>0</v>
      </c>
      <c r="S43" s="352">
        <f t="shared" si="11"/>
        <v>0</v>
      </c>
    </row>
    <row r="44" spans="1:19" ht="12.75">
      <c r="A44" s="96"/>
      <c r="B44" s="74"/>
      <c r="C44" s="74"/>
      <c r="D44" s="75" t="str">
        <f>'ea detail'!D44</f>
        <v>REŽISSÖÖRI II ASSISTENT</v>
      </c>
      <c r="E44" s="75"/>
      <c r="F44" s="76">
        <f>'ea detail'!F44</f>
        <v>0</v>
      </c>
      <c r="G44" s="322">
        <f>'ea detail'!G44</f>
        <v>0</v>
      </c>
      <c r="H44" s="94">
        <f>'ea detail'!H44</f>
        <v>0</v>
      </c>
      <c r="I44" s="76">
        <f t="shared" si="9"/>
        <v>0</v>
      </c>
      <c r="J44" s="321" t="str">
        <f>'ea detail'!J44</f>
        <v>x</v>
      </c>
      <c r="K44" s="109"/>
      <c r="L44" s="355">
        <f>'ea detail'!L44</f>
        <v>0</v>
      </c>
      <c r="M44" s="305"/>
      <c r="N44" s="305"/>
      <c r="O44" s="305"/>
      <c r="P44" s="305"/>
      <c r="Q44" s="232">
        <f t="shared" si="10"/>
        <v>0</v>
      </c>
      <c r="R44" s="352">
        <f>'ea detail'!Q44-'teg detail'!Q44</f>
        <v>0</v>
      </c>
      <c r="S44" s="352">
        <f t="shared" si="11"/>
        <v>0</v>
      </c>
    </row>
    <row r="45" spans="1:19" ht="12.75">
      <c r="A45" s="96"/>
      <c r="B45" s="74"/>
      <c r="C45" s="74"/>
      <c r="D45" s="75" t="str">
        <f>'ea detail'!D45</f>
        <v>SCRIPT-CONTINUITY - KLAPP</v>
      </c>
      <c r="E45" s="75"/>
      <c r="F45" s="76">
        <f>'ea detail'!F45</f>
        <v>0</v>
      </c>
      <c r="G45" s="322">
        <f>'ea detail'!G45</f>
        <v>0</v>
      </c>
      <c r="H45" s="94">
        <f>'ea detail'!H45</f>
        <v>0</v>
      </c>
      <c r="I45" s="76">
        <f t="shared" si="9"/>
        <v>0</v>
      </c>
      <c r="J45" s="321" t="str">
        <f>'ea detail'!J45</f>
        <v>x</v>
      </c>
      <c r="K45" s="109"/>
      <c r="L45" s="355">
        <f>'ea detail'!L45</f>
        <v>0</v>
      </c>
      <c r="M45" s="305"/>
      <c r="N45" s="305"/>
      <c r="O45" s="305"/>
      <c r="P45" s="305"/>
      <c r="Q45" s="232">
        <f t="shared" si="10"/>
        <v>0</v>
      </c>
      <c r="R45" s="352">
        <f>'ea detail'!Q45-'teg detail'!Q45</f>
        <v>0</v>
      </c>
      <c r="S45" s="352">
        <f t="shared" si="11"/>
        <v>0</v>
      </c>
    </row>
    <row r="46" spans="1:19" ht="12.75">
      <c r="A46" s="96"/>
      <c r="B46" s="74"/>
      <c r="C46" s="74"/>
      <c r="D46" s="75" t="str">
        <f>'ea detail'!D46</f>
        <v>VÕTTEPAIKADE KOORDINAATOR</v>
      </c>
      <c r="E46" s="75"/>
      <c r="F46" s="76">
        <f>'ea detail'!F46</f>
        <v>0</v>
      </c>
      <c r="G46" s="322">
        <f>'ea detail'!G46</f>
        <v>0</v>
      </c>
      <c r="H46" s="94">
        <f>'ea detail'!H46</f>
        <v>0</v>
      </c>
      <c r="I46" s="76">
        <f t="shared" si="9"/>
        <v>0</v>
      </c>
      <c r="J46" s="321" t="str">
        <f>'ea detail'!J46</f>
        <v>x</v>
      </c>
      <c r="K46" s="109"/>
      <c r="L46" s="355">
        <f>'ea detail'!L46</f>
        <v>0</v>
      </c>
      <c r="M46" s="305"/>
      <c r="N46" s="305"/>
      <c r="O46" s="305"/>
      <c r="P46" s="305"/>
      <c r="Q46" s="232">
        <f t="shared" si="10"/>
        <v>0</v>
      </c>
      <c r="R46" s="352">
        <f>'ea detail'!Q46-'teg detail'!Q46</f>
        <v>0</v>
      </c>
      <c r="S46" s="352">
        <f t="shared" si="11"/>
        <v>0</v>
      </c>
    </row>
    <row r="47" spans="1:19" ht="12.75">
      <c r="A47" s="96"/>
      <c r="B47" s="74"/>
      <c r="C47" s="74"/>
      <c r="D47" s="75" t="str">
        <f>'ea detail'!D47</f>
        <v>VÕTTEPAIKADE KOORDINAATORI ASSIST.</v>
      </c>
      <c r="E47" s="75"/>
      <c r="F47" s="76">
        <f>'ea detail'!F47</f>
        <v>0</v>
      </c>
      <c r="G47" s="322">
        <f>'ea detail'!G47</f>
        <v>0</v>
      </c>
      <c r="H47" s="94">
        <f>'ea detail'!H47</f>
        <v>0</v>
      </c>
      <c r="I47" s="76">
        <f t="shared" si="9"/>
        <v>0</v>
      </c>
      <c r="J47" s="321" t="str">
        <f>'ea detail'!J47</f>
        <v>x</v>
      </c>
      <c r="K47" s="109"/>
      <c r="L47" s="355">
        <f>'ea detail'!L47</f>
        <v>0</v>
      </c>
      <c r="M47" s="305"/>
      <c r="N47" s="305"/>
      <c r="O47" s="305"/>
      <c r="P47" s="305"/>
      <c r="Q47" s="232">
        <f t="shared" si="10"/>
        <v>0</v>
      </c>
      <c r="R47" s="352">
        <f>'ea detail'!Q47-'teg detail'!Q47</f>
        <v>0</v>
      </c>
      <c r="S47" s="352">
        <f t="shared" si="11"/>
        <v>0</v>
      </c>
    </row>
    <row r="48" spans="1:19" ht="12.75">
      <c r="A48" s="96"/>
      <c r="B48" s="74"/>
      <c r="C48" s="74"/>
      <c r="D48" s="75" t="str">
        <f>'ea detail'!D48</f>
        <v>KÄSKJALG</v>
      </c>
      <c r="E48" s="75"/>
      <c r="F48" s="76">
        <f>'ea detail'!F48</f>
        <v>0</v>
      </c>
      <c r="G48" s="322">
        <f>'ea detail'!G48</f>
        <v>0</v>
      </c>
      <c r="H48" s="94">
        <f>'ea detail'!H48</f>
        <v>0</v>
      </c>
      <c r="I48" s="76">
        <f t="shared" si="9"/>
        <v>0</v>
      </c>
      <c r="J48" s="321" t="str">
        <f>'ea detail'!J48</f>
        <v>x</v>
      </c>
      <c r="K48" s="109"/>
      <c r="L48" s="355">
        <f>'ea detail'!L48</f>
        <v>0</v>
      </c>
      <c r="M48" s="305"/>
      <c r="N48" s="305"/>
      <c r="O48" s="305"/>
      <c r="P48" s="305"/>
      <c r="Q48" s="232">
        <f t="shared" si="10"/>
        <v>0</v>
      </c>
      <c r="R48" s="352">
        <f>'ea detail'!Q48-'teg detail'!Q48</f>
        <v>0</v>
      </c>
      <c r="S48" s="352">
        <f t="shared" si="11"/>
        <v>0</v>
      </c>
    </row>
    <row r="49" spans="1:19" ht="12.75">
      <c r="A49" s="96"/>
      <c r="B49" s="74"/>
      <c r="C49" s="74"/>
      <c r="D49" s="75" t="str">
        <f>'ea detail'!D49</f>
        <v>OPERAATOR (DoP)</v>
      </c>
      <c r="E49" s="75"/>
      <c r="F49" s="76">
        <f>'ea detail'!F49</f>
        <v>0</v>
      </c>
      <c r="G49" s="322">
        <f>'ea detail'!G49</f>
        <v>0</v>
      </c>
      <c r="H49" s="94">
        <f>'ea detail'!H49</f>
        <v>0</v>
      </c>
      <c r="I49" s="76">
        <f t="shared" si="9"/>
        <v>0</v>
      </c>
      <c r="J49" s="321" t="str">
        <f>'ea detail'!J49</f>
        <v>x</v>
      </c>
      <c r="K49" s="109"/>
      <c r="L49" s="355">
        <f>'ea detail'!L49</f>
        <v>0</v>
      </c>
      <c r="M49" s="305"/>
      <c r="N49" s="305"/>
      <c r="O49" s="305"/>
      <c r="P49" s="305"/>
      <c r="Q49" s="232">
        <f t="shared" si="10"/>
        <v>0</v>
      </c>
      <c r="R49" s="352">
        <f>'ea detail'!Q49-'teg detail'!Q49</f>
        <v>0</v>
      </c>
      <c r="S49" s="352">
        <f t="shared" si="11"/>
        <v>0</v>
      </c>
    </row>
    <row r="50" spans="1:19" ht="12.75">
      <c r="A50" s="96"/>
      <c r="B50" s="74"/>
      <c r="C50" s="74"/>
      <c r="D50" s="75" t="str">
        <f>'ea detail'!D50</f>
        <v>OPERAATORI 1.ASSISTENT</v>
      </c>
      <c r="E50" s="75"/>
      <c r="F50" s="76">
        <f>'ea detail'!F50</f>
        <v>0</v>
      </c>
      <c r="G50" s="322">
        <f>'ea detail'!G50</f>
        <v>0</v>
      </c>
      <c r="H50" s="94">
        <f>'ea detail'!H50</f>
        <v>0</v>
      </c>
      <c r="I50" s="76">
        <f t="shared" si="9"/>
        <v>0</v>
      </c>
      <c r="J50" s="321" t="str">
        <f>'ea detail'!J50</f>
        <v>x</v>
      </c>
      <c r="K50" s="109"/>
      <c r="L50" s="355">
        <f>'ea detail'!L50</f>
        <v>0</v>
      </c>
      <c r="M50" s="305"/>
      <c r="N50" s="305"/>
      <c r="O50" s="305"/>
      <c r="P50" s="305"/>
      <c r="Q50" s="232">
        <f t="shared" si="10"/>
        <v>0</v>
      </c>
      <c r="R50" s="352">
        <f>'ea detail'!Q50-'teg detail'!Q50</f>
        <v>0</v>
      </c>
      <c r="S50" s="352">
        <f t="shared" si="11"/>
        <v>0</v>
      </c>
    </row>
    <row r="51" spans="1:19" ht="12.75">
      <c r="A51" s="96"/>
      <c r="B51" s="74"/>
      <c r="C51" s="74"/>
      <c r="D51" s="75" t="str">
        <f>'ea detail'!D51</f>
        <v>OPERAATORI 2.ASSISTENT</v>
      </c>
      <c r="E51" s="75"/>
      <c r="F51" s="76">
        <f>'ea detail'!F51</f>
        <v>0</v>
      </c>
      <c r="G51" s="322">
        <f>'ea detail'!G51</f>
        <v>0</v>
      </c>
      <c r="H51" s="94">
        <f>'ea detail'!H51</f>
        <v>0</v>
      </c>
      <c r="I51" s="76">
        <f t="shared" si="9"/>
        <v>0</v>
      </c>
      <c r="J51" s="321" t="str">
        <f>'ea detail'!J51</f>
        <v>x</v>
      </c>
      <c r="K51" s="109"/>
      <c r="L51" s="355">
        <f>'ea detail'!L51</f>
        <v>0</v>
      </c>
      <c r="M51" s="305"/>
      <c r="N51" s="305"/>
      <c r="O51" s="305"/>
      <c r="P51" s="305"/>
      <c r="Q51" s="232">
        <f t="shared" si="10"/>
        <v>0</v>
      </c>
      <c r="R51" s="352">
        <f>'ea detail'!Q51-'teg detail'!Q51</f>
        <v>0</v>
      </c>
      <c r="S51" s="352">
        <f t="shared" si="11"/>
        <v>0</v>
      </c>
    </row>
    <row r="52" spans="1:19" ht="12.75">
      <c r="A52" s="96"/>
      <c r="B52" s="74"/>
      <c r="C52" s="74"/>
      <c r="D52" s="75" t="str">
        <f>'ea detail'!D52</f>
        <v>OPERAATORI ASSISTENT</v>
      </c>
      <c r="E52" s="75"/>
      <c r="F52" s="76">
        <f>'ea detail'!F52</f>
        <v>0</v>
      </c>
      <c r="G52" s="322">
        <f>'ea detail'!G52</f>
        <v>0</v>
      </c>
      <c r="H52" s="94">
        <f>'ea detail'!H52</f>
        <v>0</v>
      </c>
      <c r="I52" s="76">
        <f t="shared" si="9"/>
        <v>0</v>
      </c>
      <c r="J52" s="321" t="str">
        <f>'ea detail'!J52</f>
        <v>x</v>
      </c>
      <c r="K52" s="109"/>
      <c r="L52" s="355">
        <f>'ea detail'!L52</f>
        <v>0</v>
      </c>
      <c r="M52" s="305"/>
      <c r="N52" s="305"/>
      <c r="O52" s="305"/>
      <c r="P52" s="305"/>
      <c r="Q52" s="232">
        <f t="shared" si="10"/>
        <v>0</v>
      </c>
      <c r="R52" s="352">
        <f>'ea detail'!Q52-'teg detail'!Q52</f>
        <v>0</v>
      </c>
      <c r="S52" s="352">
        <f t="shared" si="11"/>
        <v>0</v>
      </c>
    </row>
    <row r="53" spans="1:19" ht="12.75">
      <c r="A53" s="96"/>
      <c r="B53" s="74"/>
      <c r="C53" s="74"/>
      <c r="D53" s="75" t="str">
        <f>'ea detail'!D53</f>
        <v>MAKING OF OPERAATOR</v>
      </c>
      <c r="E53" s="75"/>
      <c r="F53" s="76">
        <f>'ea detail'!F53</f>
        <v>0</v>
      </c>
      <c r="G53" s="322">
        <f>'ea detail'!G53</f>
        <v>0</v>
      </c>
      <c r="H53" s="94">
        <f>'ea detail'!H53</f>
        <v>0</v>
      </c>
      <c r="I53" s="76">
        <f t="shared" si="9"/>
        <v>0</v>
      </c>
      <c r="J53" s="321" t="str">
        <f>'ea detail'!J53</f>
        <v>x</v>
      </c>
      <c r="K53" s="109"/>
      <c r="L53" s="355">
        <f>'ea detail'!L53</f>
        <v>0</v>
      </c>
      <c r="M53" s="305"/>
      <c r="N53" s="305"/>
      <c r="O53" s="305"/>
      <c r="P53" s="305"/>
      <c r="Q53" s="232">
        <f t="shared" si="10"/>
        <v>0</v>
      </c>
      <c r="R53" s="352">
        <f>'ea detail'!Q53-'teg detail'!Q53</f>
        <v>0</v>
      </c>
      <c r="S53" s="352">
        <f t="shared" si="11"/>
        <v>0</v>
      </c>
    </row>
    <row r="54" spans="1:19" ht="12.75">
      <c r="A54" s="96"/>
      <c r="B54" s="74"/>
      <c r="C54" s="74"/>
      <c r="D54" s="75" t="str">
        <f>'ea detail'!D54</f>
        <v>FOTOGRAAF</v>
      </c>
      <c r="E54" s="75"/>
      <c r="F54" s="76">
        <f>'ea detail'!F54</f>
        <v>0</v>
      </c>
      <c r="G54" s="322">
        <f>'ea detail'!G54</f>
        <v>0</v>
      </c>
      <c r="H54" s="94">
        <f>'ea detail'!H54</f>
        <v>0</v>
      </c>
      <c r="I54" s="76">
        <f t="shared" si="9"/>
        <v>0</v>
      </c>
      <c r="J54" s="321" t="str">
        <f>'ea detail'!J54</f>
        <v>x</v>
      </c>
      <c r="K54" s="109"/>
      <c r="L54" s="355">
        <f>'ea detail'!L54</f>
        <v>0</v>
      </c>
      <c r="M54" s="305"/>
      <c r="N54" s="305"/>
      <c r="O54" s="305"/>
      <c r="P54" s="305"/>
      <c r="Q54" s="232">
        <f t="shared" si="10"/>
        <v>0</v>
      </c>
      <c r="R54" s="352">
        <f>'ea detail'!Q54-'teg detail'!Q54</f>
        <v>0</v>
      </c>
      <c r="S54" s="352">
        <f t="shared" si="11"/>
        <v>0</v>
      </c>
    </row>
    <row r="55" spans="1:19" ht="12.75">
      <c r="A55" s="96"/>
      <c r="B55" s="74"/>
      <c r="C55" s="74"/>
      <c r="D55" s="75" t="str">
        <f>'ea detail'!D55</f>
        <v>GRIP</v>
      </c>
      <c r="E55" s="75"/>
      <c r="F55" s="76">
        <f>'ea detail'!F55</f>
        <v>0</v>
      </c>
      <c r="G55" s="322">
        <f>'ea detail'!G55</f>
        <v>0</v>
      </c>
      <c r="H55" s="94">
        <f>'ea detail'!H55</f>
        <v>0</v>
      </c>
      <c r="I55" s="76">
        <f t="shared" si="9"/>
        <v>0</v>
      </c>
      <c r="J55" s="321" t="str">
        <f>'ea detail'!J55</f>
        <v>x</v>
      </c>
      <c r="K55" s="109"/>
      <c r="L55" s="355">
        <f>'ea detail'!L55</f>
        <v>0</v>
      </c>
      <c r="M55" s="305"/>
      <c r="N55" s="305"/>
      <c r="O55" s="305"/>
      <c r="P55" s="305"/>
      <c r="Q55" s="232">
        <f t="shared" si="10"/>
        <v>0</v>
      </c>
      <c r="R55" s="352">
        <f>'ea detail'!Q55-'teg detail'!Q55</f>
        <v>0</v>
      </c>
      <c r="S55" s="352">
        <f t="shared" si="11"/>
        <v>0</v>
      </c>
    </row>
    <row r="56" spans="1:19" ht="12.75">
      <c r="A56" s="96"/>
      <c r="B56" s="74"/>
      <c r="C56" s="74"/>
      <c r="D56" s="75" t="str">
        <f>'ea detail'!D56</f>
        <v>GRIPI ASSISTENT</v>
      </c>
      <c r="E56" s="75"/>
      <c r="F56" s="76">
        <f>'ea detail'!F56</f>
        <v>0</v>
      </c>
      <c r="G56" s="322">
        <f>'ea detail'!G56</f>
        <v>0</v>
      </c>
      <c r="H56" s="94">
        <f>'ea detail'!H56</f>
        <v>0</v>
      </c>
      <c r="I56" s="76">
        <f t="shared" si="9"/>
        <v>0</v>
      </c>
      <c r="J56" s="321" t="str">
        <f>'ea detail'!J56</f>
        <v>x</v>
      </c>
      <c r="K56" s="109"/>
      <c r="L56" s="355">
        <f>'ea detail'!L56</f>
        <v>0</v>
      </c>
      <c r="M56" s="305"/>
      <c r="N56" s="305"/>
      <c r="O56" s="305"/>
      <c r="P56" s="305"/>
      <c r="Q56" s="232">
        <f t="shared" si="10"/>
        <v>0</v>
      </c>
      <c r="R56" s="352">
        <f>'ea detail'!Q56-'teg detail'!Q56</f>
        <v>0</v>
      </c>
      <c r="S56" s="352">
        <f t="shared" si="11"/>
        <v>0</v>
      </c>
    </row>
    <row r="57" spans="1:19" ht="12.75">
      <c r="A57" s="96"/>
      <c r="B57" s="74"/>
      <c r="C57" s="74"/>
      <c r="D57" s="75" t="str">
        <f>'ea detail'!D57</f>
        <v>HELIOPERAATOR</v>
      </c>
      <c r="E57" s="75"/>
      <c r="F57" s="76">
        <f>'ea detail'!F57</f>
        <v>0</v>
      </c>
      <c r="G57" s="322">
        <f>'ea detail'!G57</f>
        <v>0</v>
      </c>
      <c r="H57" s="94">
        <f>'ea detail'!H57</f>
        <v>0</v>
      </c>
      <c r="I57" s="76">
        <f t="shared" si="9"/>
        <v>0</v>
      </c>
      <c r="J57" s="321" t="str">
        <f>'ea detail'!J57</f>
        <v>x</v>
      </c>
      <c r="K57" s="109"/>
      <c r="L57" s="355">
        <f>'ea detail'!L57</f>
        <v>0</v>
      </c>
      <c r="M57" s="305"/>
      <c r="N57" s="305"/>
      <c r="O57" s="305"/>
      <c r="P57" s="305"/>
      <c r="Q57" s="232">
        <f t="shared" si="10"/>
        <v>0</v>
      </c>
      <c r="R57" s="352">
        <f>'ea detail'!Q57-'teg detail'!Q57</f>
        <v>0</v>
      </c>
      <c r="S57" s="352">
        <f t="shared" si="11"/>
        <v>0</v>
      </c>
    </row>
    <row r="58" spans="1:19" ht="12.75">
      <c r="A58" s="96"/>
      <c r="B58" s="74"/>
      <c r="C58" s="74"/>
      <c r="D58" s="75" t="str">
        <f>'ea detail'!D58</f>
        <v>POOMIMEES</v>
      </c>
      <c r="E58" s="75"/>
      <c r="F58" s="76">
        <f>'ea detail'!F58</f>
        <v>0</v>
      </c>
      <c r="G58" s="322">
        <f>'ea detail'!G58</f>
        <v>0</v>
      </c>
      <c r="H58" s="94">
        <f>'ea detail'!H58</f>
        <v>0</v>
      </c>
      <c r="I58" s="76">
        <f t="shared" si="9"/>
        <v>0</v>
      </c>
      <c r="J58" s="321" t="str">
        <f>'ea detail'!J58</f>
        <v>x</v>
      </c>
      <c r="K58" s="109"/>
      <c r="L58" s="355">
        <f>'ea detail'!L58</f>
        <v>0</v>
      </c>
      <c r="M58" s="305"/>
      <c r="N58" s="305"/>
      <c r="O58" s="305"/>
      <c r="P58" s="305"/>
      <c r="Q58" s="232">
        <f t="shared" si="10"/>
        <v>0</v>
      </c>
      <c r="R58" s="352">
        <f>'ea detail'!Q58-'teg detail'!Q58</f>
        <v>0</v>
      </c>
      <c r="S58" s="352">
        <f t="shared" si="11"/>
        <v>0</v>
      </c>
    </row>
    <row r="59" spans="1:19" ht="12.75">
      <c r="A59" s="96"/>
      <c r="B59" s="74"/>
      <c r="C59" s="74"/>
      <c r="D59" s="75" t="str">
        <f>'ea detail'!D59</f>
        <v>VALGUSMEISTER</v>
      </c>
      <c r="E59" s="75"/>
      <c r="F59" s="76">
        <f>'ea detail'!F59</f>
        <v>0</v>
      </c>
      <c r="G59" s="322">
        <f>'ea detail'!G59</f>
        <v>0</v>
      </c>
      <c r="H59" s="94">
        <f>'ea detail'!H59</f>
        <v>0</v>
      </c>
      <c r="I59" s="76">
        <f t="shared" si="9"/>
        <v>0</v>
      </c>
      <c r="J59" s="321" t="str">
        <f>'ea detail'!J59</f>
        <v>x</v>
      </c>
      <c r="K59" s="109"/>
      <c r="L59" s="355">
        <f>'ea detail'!L59</f>
        <v>0</v>
      </c>
      <c r="M59" s="305"/>
      <c r="N59" s="305"/>
      <c r="O59" s="305"/>
      <c r="P59" s="305"/>
      <c r="Q59" s="232">
        <f t="shared" si="10"/>
        <v>0</v>
      </c>
      <c r="R59" s="352">
        <f>'ea detail'!Q59-'teg detail'!Q59</f>
        <v>0</v>
      </c>
      <c r="S59" s="352">
        <f t="shared" si="11"/>
        <v>0</v>
      </c>
    </row>
    <row r="60" spans="1:19" ht="12.75">
      <c r="A60" s="96"/>
      <c r="B60" s="74"/>
      <c r="C60" s="74"/>
      <c r="D60" s="75" t="str">
        <f>'ea detail'!D60</f>
        <v>VALGUSTAJA</v>
      </c>
      <c r="E60" s="75"/>
      <c r="F60" s="76">
        <f>'ea detail'!F60</f>
        <v>0</v>
      </c>
      <c r="G60" s="322">
        <f>'ea detail'!G60</f>
        <v>0</v>
      </c>
      <c r="H60" s="94">
        <f>'ea detail'!H60</f>
        <v>0</v>
      </c>
      <c r="I60" s="76">
        <f t="shared" si="9"/>
        <v>0</v>
      </c>
      <c r="J60" s="321" t="str">
        <f>'ea detail'!J60</f>
        <v>x</v>
      </c>
      <c r="K60" s="109"/>
      <c r="L60" s="355">
        <f>'ea detail'!L60</f>
        <v>0</v>
      </c>
      <c r="M60" s="305"/>
      <c r="N60" s="305"/>
      <c r="O60" s="305"/>
      <c r="P60" s="305"/>
      <c r="Q60" s="232">
        <f t="shared" si="10"/>
        <v>0</v>
      </c>
      <c r="R60" s="352">
        <f>'ea detail'!Q60-'teg detail'!Q60</f>
        <v>0</v>
      </c>
      <c r="S60" s="352">
        <f t="shared" si="11"/>
        <v>0</v>
      </c>
    </row>
    <row r="61" spans="1:19" ht="12.75">
      <c r="A61" s="96"/>
      <c r="B61" s="74"/>
      <c r="C61" s="74"/>
      <c r="D61" s="75" t="str">
        <f>'ea detail'!D61</f>
        <v>ELEKTRIK-GENERAATORIJUHT</v>
      </c>
      <c r="E61" s="75"/>
      <c r="F61" s="76">
        <f>'ea detail'!F61</f>
        <v>0</v>
      </c>
      <c r="G61" s="322">
        <f>'ea detail'!G61</f>
        <v>0</v>
      </c>
      <c r="H61" s="94">
        <f>'ea detail'!H61</f>
        <v>0</v>
      </c>
      <c r="I61" s="76">
        <f t="shared" si="9"/>
        <v>0</v>
      </c>
      <c r="J61" s="321" t="str">
        <f>'ea detail'!J61</f>
        <v>x</v>
      </c>
      <c r="K61" s="109"/>
      <c r="L61" s="355">
        <f>'ea detail'!L61</f>
        <v>0</v>
      </c>
      <c r="M61" s="305"/>
      <c r="N61" s="305"/>
      <c r="O61" s="305"/>
      <c r="P61" s="305"/>
      <c r="Q61" s="232">
        <f t="shared" si="10"/>
        <v>0</v>
      </c>
      <c r="R61" s="352">
        <f>'ea detail'!Q61-'teg detail'!Q61</f>
        <v>0</v>
      </c>
      <c r="S61" s="352">
        <f t="shared" si="11"/>
        <v>0</v>
      </c>
    </row>
    <row r="62" spans="1:19" ht="12.75">
      <c r="A62" s="96"/>
      <c r="B62" s="74"/>
      <c r="C62" s="74"/>
      <c r="D62" s="75" t="str">
        <f>'ea detail'!D62</f>
        <v>FILMIKUNSTNIK</v>
      </c>
      <c r="E62" s="75"/>
      <c r="F62" s="76">
        <f>'ea detail'!F62</f>
        <v>0</v>
      </c>
      <c r="G62" s="322">
        <f>'ea detail'!G62</f>
        <v>0</v>
      </c>
      <c r="H62" s="94">
        <f>'ea detail'!H62</f>
        <v>0</v>
      </c>
      <c r="I62" s="76">
        <f t="shared" si="9"/>
        <v>0</v>
      </c>
      <c r="J62" s="321" t="str">
        <f>'ea detail'!J62</f>
        <v>x</v>
      </c>
      <c r="K62" s="109"/>
      <c r="L62" s="355">
        <f>'ea detail'!L62</f>
        <v>0</v>
      </c>
      <c r="M62" s="305"/>
      <c r="N62" s="305"/>
      <c r="O62" s="305"/>
      <c r="P62" s="305"/>
      <c r="Q62" s="232">
        <f t="shared" si="10"/>
        <v>0</v>
      </c>
      <c r="R62" s="352">
        <f>'ea detail'!Q62-'teg detail'!Q62</f>
        <v>0</v>
      </c>
      <c r="S62" s="352">
        <f t="shared" si="11"/>
        <v>0</v>
      </c>
    </row>
    <row r="63" spans="1:19" ht="12.75">
      <c r="A63" s="96"/>
      <c r="B63" s="74"/>
      <c r="C63" s="74"/>
      <c r="D63" s="75" t="str">
        <f>'ea detail'!D63</f>
        <v>FILMIKUNSTNIKU ASSISTENT</v>
      </c>
      <c r="E63" s="75"/>
      <c r="F63" s="76">
        <f>'ea detail'!F63</f>
        <v>0</v>
      </c>
      <c r="G63" s="322">
        <f>'ea detail'!G63</f>
        <v>0</v>
      </c>
      <c r="H63" s="94">
        <f>'ea detail'!H63</f>
        <v>0</v>
      </c>
      <c r="I63" s="76">
        <f t="shared" si="9"/>
        <v>0</v>
      </c>
      <c r="J63" s="321" t="str">
        <f>'ea detail'!J63</f>
        <v>x</v>
      </c>
      <c r="K63" s="109"/>
      <c r="L63" s="355">
        <f>'ea detail'!L63</f>
        <v>0</v>
      </c>
      <c r="M63" s="305"/>
      <c r="N63" s="305"/>
      <c r="O63" s="305"/>
      <c r="P63" s="305"/>
      <c r="Q63" s="232">
        <f t="shared" si="10"/>
        <v>0</v>
      </c>
      <c r="R63" s="352">
        <f>'ea detail'!Q63-'teg detail'!Q63</f>
        <v>0</v>
      </c>
      <c r="S63" s="352">
        <f t="shared" si="11"/>
        <v>0</v>
      </c>
    </row>
    <row r="64" spans="1:19" ht="12.75">
      <c r="A64" s="96"/>
      <c r="B64" s="74"/>
      <c r="C64" s="74"/>
      <c r="D64" s="75" t="str">
        <f>'ea detail'!D64</f>
        <v>PUUSEPP/ EHITAJA</v>
      </c>
      <c r="E64" s="75"/>
      <c r="F64" s="76">
        <f>'ea detail'!F64</f>
        <v>0</v>
      </c>
      <c r="G64" s="322">
        <f>'ea detail'!G64</f>
        <v>0</v>
      </c>
      <c r="H64" s="94">
        <f>'ea detail'!H64</f>
        <v>0</v>
      </c>
      <c r="I64" s="76">
        <f t="shared" si="9"/>
        <v>0</v>
      </c>
      <c r="J64" s="321" t="str">
        <f>'ea detail'!J64</f>
        <v>x</v>
      </c>
      <c r="K64" s="109"/>
      <c r="L64" s="355">
        <f>'ea detail'!L64</f>
        <v>0</v>
      </c>
      <c r="M64" s="305"/>
      <c r="N64" s="305"/>
      <c r="O64" s="305"/>
      <c r="P64" s="305"/>
      <c r="Q64" s="232">
        <f t="shared" si="10"/>
        <v>0</v>
      </c>
      <c r="R64" s="352">
        <f>'ea detail'!Q64-'teg detail'!Q64</f>
        <v>0</v>
      </c>
      <c r="S64" s="352">
        <f t="shared" si="11"/>
        <v>0</v>
      </c>
    </row>
    <row r="65" spans="1:19" ht="12.75">
      <c r="A65" s="96"/>
      <c r="B65" s="74"/>
      <c r="C65" s="74"/>
      <c r="D65" s="75" t="str">
        <f>'ea detail'!D65</f>
        <v>REKVISIITOR</v>
      </c>
      <c r="E65" s="75"/>
      <c r="F65" s="76">
        <f>'ea detail'!F65</f>
        <v>0</v>
      </c>
      <c r="G65" s="322">
        <f>'ea detail'!G65</f>
        <v>0</v>
      </c>
      <c r="H65" s="94">
        <f>'ea detail'!H65</f>
        <v>0</v>
      </c>
      <c r="I65" s="76">
        <f t="shared" si="9"/>
        <v>0</v>
      </c>
      <c r="J65" s="321" t="str">
        <f>'ea detail'!J65</f>
        <v>x</v>
      </c>
      <c r="K65" s="109"/>
      <c r="L65" s="355">
        <f>'ea detail'!L65</f>
        <v>0</v>
      </c>
      <c r="M65" s="305"/>
      <c r="N65" s="305"/>
      <c r="O65" s="305"/>
      <c r="P65" s="305"/>
      <c r="Q65" s="232">
        <f t="shared" si="10"/>
        <v>0</v>
      </c>
      <c r="R65" s="352">
        <f>'ea detail'!Q65-'teg detail'!Q65</f>
        <v>0</v>
      </c>
      <c r="S65" s="352">
        <f t="shared" si="11"/>
        <v>0</v>
      </c>
    </row>
    <row r="66" spans="1:19" ht="12.75">
      <c r="A66" s="96"/>
      <c r="B66" s="74"/>
      <c r="C66" s="74"/>
      <c r="D66" s="75" t="str">
        <f>'ea detail'!D66</f>
        <v>REKVISIITORI ASSISTENT</v>
      </c>
      <c r="E66" s="75"/>
      <c r="F66" s="76">
        <f>'ea detail'!F66</f>
        <v>0</v>
      </c>
      <c r="G66" s="322">
        <f>'ea detail'!G66</f>
        <v>0</v>
      </c>
      <c r="H66" s="94">
        <f>'ea detail'!H66</f>
        <v>0</v>
      </c>
      <c r="I66" s="76">
        <f t="shared" si="9"/>
        <v>0</v>
      </c>
      <c r="J66" s="321" t="str">
        <f>'ea detail'!J66</f>
        <v>x</v>
      </c>
      <c r="K66" s="109"/>
      <c r="L66" s="355">
        <f>'ea detail'!L66</f>
        <v>0</v>
      </c>
      <c r="M66" s="305"/>
      <c r="N66" s="305"/>
      <c r="O66" s="305"/>
      <c r="P66" s="305"/>
      <c r="Q66" s="232">
        <f t="shared" si="10"/>
        <v>0</v>
      </c>
      <c r="R66" s="352">
        <f>'ea detail'!Q66-'teg detail'!Q66</f>
        <v>0</v>
      </c>
      <c r="S66" s="352">
        <f t="shared" si="11"/>
        <v>0</v>
      </c>
    </row>
    <row r="67" spans="1:19" ht="12.75">
      <c r="A67" s="96"/>
      <c r="B67" s="74"/>
      <c r="C67" s="74"/>
      <c r="D67" s="75" t="str">
        <f>'ea detail'!D67</f>
        <v>KOSTÜÜMIKUNSTNIK</v>
      </c>
      <c r="E67" s="75"/>
      <c r="F67" s="76">
        <f>'ea detail'!F67</f>
        <v>0</v>
      </c>
      <c r="G67" s="322">
        <f>'ea detail'!G67</f>
        <v>0</v>
      </c>
      <c r="H67" s="94">
        <f>'ea detail'!H67</f>
        <v>0</v>
      </c>
      <c r="I67" s="76">
        <f t="shared" si="9"/>
        <v>0</v>
      </c>
      <c r="J67" s="321" t="str">
        <f>'ea detail'!J67</f>
        <v>x</v>
      </c>
      <c r="K67" s="109"/>
      <c r="L67" s="355">
        <f>'ea detail'!L67</f>
        <v>0</v>
      </c>
      <c r="M67" s="305"/>
      <c r="N67" s="305"/>
      <c r="O67" s="305"/>
      <c r="P67" s="305"/>
      <c r="Q67" s="232">
        <f t="shared" si="10"/>
        <v>0</v>
      </c>
      <c r="R67" s="352">
        <f>'ea detail'!Q67-'teg detail'!Q67</f>
        <v>0</v>
      </c>
      <c r="S67" s="352">
        <f t="shared" si="11"/>
        <v>0</v>
      </c>
    </row>
    <row r="68" spans="1:19" ht="12.75">
      <c r="A68" s="96"/>
      <c r="B68" s="74"/>
      <c r="C68" s="74"/>
      <c r="D68" s="75" t="str">
        <f>'ea detail'!D68</f>
        <v>KOSTÜÜMIKUNSTNIKU ASSISTENT</v>
      </c>
      <c r="E68" s="75"/>
      <c r="F68" s="76">
        <f>'ea detail'!F68</f>
        <v>0</v>
      </c>
      <c r="G68" s="322">
        <f>'ea detail'!G68</f>
        <v>0</v>
      </c>
      <c r="H68" s="94">
        <f>'ea detail'!H68</f>
        <v>0</v>
      </c>
      <c r="I68" s="76">
        <f t="shared" si="9"/>
        <v>0</v>
      </c>
      <c r="J68" s="321" t="str">
        <f>'ea detail'!J68</f>
        <v>x</v>
      </c>
      <c r="K68" s="109"/>
      <c r="L68" s="355">
        <f>'ea detail'!L68</f>
        <v>0</v>
      </c>
      <c r="M68" s="305"/>
      <c r="N68" s="305"/>
      <c r="O68" s="305"/>
      <c r="P68" s="305"/>
      <c r="Q68" s="232">
        <f t="shared" si="10"/>
        <v>0</v>
      </c>
      <c r="R68" s="352">
        <f>'ea detail'!Q68-'teg detail'!Q68</f>
        <v>0</v>
      </c>
      <c r="S68" s="352">
        <f t="shared" si="11"/>
        <v>0</v>
      </c>
    </row>
    <row r="69" spans="1:19" ht="12.75">
      <c r="A69" s="96"/>
      <c r="B69" s="74" t="s">
        <v>238</v>
      </c>
      <c r="C69" s="74"/>
      <c r="D69" s="75" t="str">
        <f>'ea detail'!D69</f>
        <v>KOSTÜMEERIJA</v>
      </c>
      <c r="E69" s="75"/>
      <c r="F69" s="76">
        <f>'ea detail'!F69</f>
        <v>0</v>
      </c>
      <c r="G69" s="322">
        <f>'ea detail'!G69</f>
        <v>0</v>
      </c>
      <c r="H69" s="94">
        <f>'ea detail'!H69</f>
        <v>0</v>
      </c>
      <c r="I69" s="76">
        <f t="shared" si="9"/>
        <v>0</v>
      </c>
      <c r="J69" s="321" t="str">
        <f>'ea detail'!J69</f>
        <v>x</v>
      </c>
      <c r="K69" s="109"/>
      <c r="L69" s="355">
        <f>'ea detail'!L69</f>
        <v>0</v>
      </c>
      <c r="M69" s="305"/>
      <c r="N69" s="305"/>
      <c r="O69" s="305"/>
      <c r="P69" s="305"/>
      <c r="Q69" s="232">
        <f t="shared" si="10"/>
        <v>0</v>
      </c>
      <c r="R69" s="352">
        <f>'ea detail'!Q69-'teg detail'!Q69</f>
        <v>0</v>
      </c>
      <c r="S69" s="352">
        <f t="shared" si="11"/>
        <v>0</v>
      </c>
    </row>
    <row r="70" spans="1:19" ht="12.75">
      <c r="A70" s="96"/>
      <c r="B70" s="74" t="s">
        <v>239</v>
      </c>
      <c r="C70" s="74"/>
      <c r="D70" s="75" t="str">
        <f>'ea detail'!D70</f>
        <v>JUMESTUSKUNSTNIK</v>
      </c>
      <c r="E70" s="75"/>
      <c r="F70" s="76">
        <f>'ea detail'!F70</f>
        <v>0</v>
      </c>
      <c r="G70" s="322">
        <f>'ea detail'!G70</f>
        <v>0</v>
      </c>
      <c r="H70" s="94">
        <f>'ea detail'!H70</f>
        <v>0</v>
      </c>
      <c r="I70" s="76">
        <f t="shared" si="9"/>
        <v>0</v>
      </c>
      <c r="J70" s="321" t="str">
        <f>'ea detail'!J70</f>
        <v>x</v>
      </c>
      <c r="K70" s="109"/>
      <c r="L70" s="355">
        <f>'ea detail'!L70</f>
        <v>0</v>
      </c>
      <c r="M70" s="305"/>
      <c r="N70" s="305"/>
      <c r="O70" s="305"/>
      <c r="P70" s="305"/>
      <c r="Q70" s="232">
        <f t="shared" si="10"/>
        <v>0</v>
      </c>
      <c r="R70" s="352">
        <f>'ea detail'!Q70-'teg detail'!Q70</f>
        <v>0</v>
      </c>
      <c r="S70" s="352">
        <f t="shared" si="11"/>
        <v>0</v>
      </c>
    </row>
    <row r="71" spans="1:19" ht="12.75">
      <c r="A71" s="96"/>
      <c r="B71" s="85" t="s">
        <v>240</v>
      </c>
      <c r="C71" s="74"/>
      <c r="D71" s="75" t="str">
        <f>'ea detail'!D71</f>
        <v>JUMESTUSKUNSTNIKU ASSISTENT</v>
      </c>
      <c r="E71" s="75"/>
      <c r="F71" s="76">
        <f>'ea detail'!F71</f>
        <v>0</v>
      </c>
      <c r="G71" s="322">
        <f>'ea detail'!G71</f>
        <v>0</v>
      </c>
      <c r="H71" s="94">
        <f>'ea detail'!H71</f>
        <v>0</v>
      </c>
      <c r="I71" s="76">
        <f t="shared" si="9"/>
        <v>0</v>
      </c>
      <c r="J71" s="321" t="str">
        <f>'ea detail'!J71</f>
        <v>x</v>
      </c>
      <c r="K71" s="109"/>
      <c r="L71" s="355">
        <f>'ea detail'!L71</f>
        <v>0</v>
      </c>
      <c r="M71" s="305"/>
      <c r="N71" s="305"/>
      <c r="O71" s="305"/>
      <c r="P71" s="305"/>
      <c r="Q71" s="232">
        <f t="shared" si="10"/>
        <v>0</v>
      </c>
      <c r="R71" s="352">
        <f>'ea detail'!Q71-'teg detail'!Q71</f>
        <v>0</v>
      </c>
      <c r="S71" s="352">
        <f t="shared" si="11"/>
        <v>0</v>
      </c>
    </row>
    <row r="72" spans="1:19" ht="12.75">
      <c r="A72" s="96"/>
      <c r="B72" s="74" t="s">
        <v>22</v>
      </c>
      <c r="C72" s="74"/>
      <c r="D72" s="75" t="str">
        <f>'ea detail'!D72</f>
        <v>TOITLUSTAJA</v>
      </c>
      <c r="E72" s="75"/>
      <c r="F72" s="76">
        <f>'ea detail'!F72</f>
        <v>0</v>
      </c>
      <c r="G72" s="322">
        <f>'ea detail'!G72</f>
        <v>0</v>
      </c>
      <c r="H72" s="94">
        <f>'ea detail'!H72</f>
        <v>0</v>
      </c>
      <c r="I72" s="76">
        <f t="shared" si="9"/>
        <v>0</v>
      </c>
      <c r="J72" s="321" t="str">
        <f>'ea detail'!J72</f>
        <v>x</v>
      </c>
      <c r="K72" s="109"/>
      <c r="L72" s="355">
        <f>'ea detail'!L72</f>
        <v>0</v>
      </c>
      <c r="M72" s="305"/>
      <c r="N72" s="305"/>
      <c r="O72" s="305"/>
      <c r="P72" s="305"/>
      <c r="Q72" s="232">
        <f t="shared" si="10"/>
        <v>0</v>
      </c>
      <c r="R72" s="352">
        <f>'ea detail'!Q72-'teg detail'!Q72</f>
        <v>0</v>
      </c>
      <c r="S72" s="352">
        <f t="shared" si="11"/>
        <v>0</v>
      </c>
    </row>
    <row r="73" spans="1:19" ht="12.75">
      <c r="A73" s="96"/>
      <c r="B73" s="74" t="s">
        <v>201</v>
      </c>
      <c r="C73" s="74"/>
      <c r="D73" s="75" t="str">
        <f>'ea detail'!D73</f>
        <v>AUTOJUHID</v>
      </c>
      <c r="E73" s="75"/>
      <c r="F73" s="76">
        <f>'ea detail'!F73</f>
        <v>0</v>
      </c>
      <c r="G73" s="322">
        <f>'ea detail'!G73</f>
        <v>0</v>
      </c>
      <c r="H73" s="94">
        <f>'ea detail'!H73</f>
        <v>0</v>
      </c>
      <c r="I73" s="76">
        <f t="shared" si="9"/>
        <v>0</v>
      </c>
      <c r="J73" s="321" t="str">
        <f>'ea detail'!J73</f>
        <v>x</v>
      </c>
      <c r="K73" s="109"/>
      <c r="L73" s="355">
        <f>'ea detail'!L73</f>
        <v>0</v>
      </c>
      <c r="M73" s="305"/>
      <c r="N73" s="305"/>
      <c r="O73" s="305"/>
      <c r="P73" s="305"/>
      <c r="Q73" s="232">
        <f t="shared" si="10"/>
        <v>0</v>
      </c>
      <c r="R73" s="352">
        <f>'ea detail'!Q73-'teg detail'!Q73</f>
        <v>0</v>
      </c>
      <c r="S73" s="352">
        <f t="shared" si="11"/>
        <v>0</v>
      </c>
    </row>
    <row r="74" spans="1:19" ht="12.75">
      <c r="A74" s="96"/>
      <c r="B74" s="74"/>
      <c r="C74" s="74"/>
      <c r="D74" s="75" t="str">
        <f>'ea detail'!D74</f>
        <v>ERIEFEKTIDE MEISTER</v>
      </c>
      <c r="E74" s="75"/>
      <c r="F74" s="76">
        <f>'ea detail'!F74</f>
        <v>0</v>
      </c>
      <c r="G74" s="322">
        <f>'ea detail'!G74</f>
        <v>0</v>
      </c>
      <c r="H74" s="94">
        <f>'ea detail'!H74</f>
        <v>0</v>
      </c>
      <c r="I74" s="76">
        <f t="shared" si="9"/>
        <v>0</v>
      </c>
      <c r="J74" s="321" t="str">
        <f>'ea detail'!J74</f>
        <v>x</v>
      </c>
      <c r="K74" s="109"/>
      <c r="L74" s="355">
        <f>'ea detail'!L74</f>
        <v>0</v>
      </c>
      <c r="M74" s="305"/>
      <c r="N74" s="305"/>
      <c r="O74" s="305"/>
      <c r="P74" s="305"/>
      <c r="Q74" s="232">
        <f t="shared" si="10"/>
        <v>0</v>
      </c>
      <c r="R74" s="352">
        <f>'ea detail'!Q74-'teg detail'!Q74</f>
        <v>0</v>
      </c>
      <c r="S74" s="352">
        <f t="shared" si="11"/>
        <v>0</v>
      </c>
    </row>
    <row r="75" spans="1:19" ht="12.75">
      <c r="A75" s="96"/>
      <c r="B75" s="74" t="s">
        <v>23</v>
      </c>
      <c r="C75" s="74"/>
      <c r="D75" s="75" t="str">
        <f>'ea detail'!D75</f>
        <v>ERIEFEKTIDE ASSISTENT</v>
      </c>
      <c r="E75" s="75"/>
      <c r="F75" s="76">
        <f>'ea detail'!F75</f>
        <v>0</v>
      </c>
      <c r="G75" s="322">
        <f>'ea detail'!G75</f>
        <v>0</v>
      </c>
      <c r="H75" s="94">
        <f>'ea detail'!H75</f>
        <v>0</v>
      </c>
      <c r="I75" s="76">
        <f t="shared" si="9"/>
        <v>0</v>
      </c>
      <c r="J75" s="321" t="str">
        <f>'ea detail'!J75</f>
        <v>x</v>
      </c>
      <c r="K75" s="109"/>
      <c r="L75" s="355">
        <f>'ea detail'!L75</f>
        <v>0</v>
      </c>
      <c r="M75" s="305"/>
      <c r="N75" s="305"/>
      <c r="O75" s="305"/>
      <c r="P75" s="305"/>
      <c r="Q75" s="232">
        <f t="shared" si="10"/>
        <v>0</v>
      </c>
      <c r="R75" s="352">
        <f>'ea detail'!Q75-'teg detail'!Q75</f>
        <v>0</v>
      </c>
      <c r="S75" s="352">
        <f t="shared" si="11"/>
        <v>0</v>
      </c>
    </row>
    <row r="76" spans="1:19" ht="12.75">
      <c r="A76" s="96"/>
      <c r="B76" s="74" t="s">
        <v>24</v>
      </c>
      <c r="C76" s="74"/>
      <c r="D76" s="75">
        <f>'ea detail'!D76</f>
        <v>0</v>
      </c>
      <c r="E76" s="75"/>
      <c r="F76" s="76">
        <f>'ea detail'!F76</f>
        <v>0</v>
      </c>
      <c r="G76" s="322">
        <f>'ea detail'!G76</f>
        <v>0</v>
      </c>
      <c r="H76" s="94">
        <f>'ea detail'!H76</f>
        <v>0</v>
      </c>
      <c r="I76" s="76">
        <f t="shared" si="9"/>
        <v>0</v>
      </c>
      <c r="J76" s="321" t="str">
        <f>'ea detail'!J76</f>
        <v>x</v>
      </c>
      <c r="K76" s="109"/>
      <c r="L76" s="355">
        <f>'ea detail'!L76</f>
        <v>0</v>
      </c>
      <c r="M76" s="305"/>
      <c r="N76" s="305"/>
      <c r="O76" s="305"/>
      <c r="P76" s="305"/>
      <c r="Q76" s="232">
        <f t="shared" si="10"/>
        <v>0</v>
      </c>
      <c r="R76" s="352">
        <f>'ea detail'!Q76-'teg detail'!Q76</f>
        <v>0</v>
      </c>
      <c r="S76" s="352">
        <f t="shared" si="11"/>
        <v>0</v>
      </c>
    </row>
    <row r="77" spans="1:19" ht="12.75">
      <c r="A77" s="96"/>
      <c r="B77" s="74" t="s">
        <v>200</v>
      </c>
      <c r="C77" s="74"/>
      <c r="D77" s="75" t="str">
        <f>'ea detail'!D77</f>
        <v>MUU TEHNILINE KOOSSEIS</v>
      </c>
      <c r="E77" s="75"/>
      <c r="F77" s="76">
        <f>'ea detail'!F77</f>
        <v>0</v>
      </c>
      <c r="G77" s="322">
        <f>'ea detail'!G77</f>
        <v>0</v>
      </c>
      <c r="H77" s="94">
        <f>'ea detail'!H77</f>
        <v>0</v>
      </c>
      <c r="I77" s="76">
        <f t="shared" si="9"/>
        <v>0</v>
      </c>
      <c r="J77" s="321" t="str">
        <f>'ea detail'!J77</f>
        <v>x</v>
      </c>
      <c r="K77" s="109"/>
      <c r="L77" s="355">
        <f>'ea detail'!L77</f>
        <v>0</v>
      </c>
      <c r="M77" s="305"/>
      <c r="N77" s="305"/>
      <c r="O77" s="305"/>
      <c r="P77" s="305"/>
      <c r="Q77" s="232">
        <f t="shared" si="10"/>
        <v>0</v>
      </c>
      <c r="R77" s="352">
        <f>'ea detail'!Q77-'teg detail'!Q77</f>
        <v>0</v>
      </c>
      <c r="S77" s="352">
        <f t="shared" si="11"/>
        <v>0</v>
      </c>
    </row>
    <row r="78" spans="1:19" ht="12.75">
      <c r="A78" s="96"/>
      <c r="B78" s="75"/>
      <c r="C78" s="75"/>
      <c r="D78" s="75"/>
      <c r="E78" s="75"/>
      <c r="F78" s="76"/>
      <c r="G78" s="84"/>
      <c r="H78" s="81"/>
      <c r="I78" s="76"/>
      <c r="J78" s="320"/>
      <c r="K78" s="109"/>
      <c r="L78" s="118"/>
      <c r="M78" s="118"/>
      <c r="N78" s="118"/>
      <c r="O78" s="118"/>
      <c r="P78" s="118"/>
      <c r="Q78" s="232"/>
      <c r="R78" s="351"/>
      <c r="S78" s="351"/>
    </row>
    <row r="79" spans="1:19" ht="12.75">
      <c r="A79" s="96"/>
      <c r="B79" s="91" t="s">
        <v>26</v>
      </c>
      <c r="C79" s="91"/>
      <c r="D79" s="92" t="s">
        <v>203</v>
      </c>
      <c r="E79" s="92"/>
      <c r="F79" s="76"/>
      <c r="G79" s="84"/>
      <c r="H79" s="81"/>
      <c r="I79" s="90">
        <f>SUM(I39:I78)</f>
        <v>0</v>
      </c>
      <c r="J79" s="320"/>
      <c r="K79" s="109"/>
      <c r="L79" s="82">
        <f>SUM(L39:L78)</f>
        <v>0</v>
      </c>
      <c r="M79" s="82">
        <f>SUM(M39:M78)</f>
        <v>0</v>
      </c>
      <c r="N79" s="82">
        <f>SUM(N39:N78)</f>
        <v>0</v>
      </c>
      <c r="O79" s="82">
        <f>SUM(O39:O78)</f>
        <v>0</v>
      </c>
      <c r="P79" s="82">
        <f>SUM(P39:P78)</f>
        <v>0</v>
      </c>
      <c r="Q79" s="353">
        <f>SUM(L79:P79)</f>
        <v>0</v>
      </c>
      <c r="R79" s="354">
        <f>'ea detail'!Q79-'teg detail'!Q79</f>
        <v>0</v>
      </c>
      <c r="S79" s="354">
        <f>IF(I79=0,0,Q79/I79*100)</f>
        <v>0</v>
      </c>
    </row>
    <row r="80" spans="1:19" ht="12.75">
      <c r="A80" s="96"/>
      <c r="B80" s="327" t="s">
        <v>27</v>
      </c>
      <c r="C80" s="327"/>
      <c r="D80" s="327" t="s">
        <v>113</v>
      </c>
      <c r="E80" s="74"/>
      <c r="F80" s="76"/>
      <c r="G80" s="84"/>
      <c r="H80" s="81"/>
      <c r="I80" s="76"/>
      <c r="J80" s="320"/>
      <c r="K80" s="109"/>
      <c r="L80" s="118"/>
      <c r="M80" s="118"/>
      <c r="N80" s="118"/>
      <c r="O80" s="118"/>
      <c r="P80" s="118"/>
      <c r="Q80" s="232"/>
      <c r="R80" s="351"/>
      <c r="S80" s="351"/>
    </row>
    <row r="81" spans="1:19" ht="12.75">
      <c r="A81" s="312">
        <f>'ea detail'!A81</f>
        <v>5</v>
      </c>
      <c r="B81" s="313" t="s">
        <v>0</v>
      </c>
      <c r="C81" s="313"/>
      <c r="D81" s="314" t="s">
        <v>184</v>
      </c>
      <c r="E81" s="328"/>
      <c r="F81" s="315" t="s">
        <v>149</v>
      </c>
      <c r="G81" s="316" t="s">
        <v>148</v>
      </c>
      <c r="H81" s="317" t="s">
        <v>150</v>
      </c>
      <c r="I81" s="318" t="s">
        <v>151</v>
      </c>
      <c r="J81" s="319" t="s">
        <v>20</v>
      </c>
      <c r="K81" s="109"/>
      <c r="L81" s="395" t="str">
        <f aca="true" t="shared" si="12" ref="L81:Q81">L7</f>
        <v>Arendus</v>
      </c>
      <c r="M81" s="395" t="str">
        <f t="shared" si="12"/>
        <v>daatum</v>
      </c>
      <c r="N81" s="395" t="str">
        <f t="shared" si="12"/>
        <v>daatum</v>
      </c>
      <c r="O81" s="395" t="str">
        <f t="shared" si="12"/>
        <v>daatum</v>
      </c>
      <c r="P81" s="395" t="str">
        <f t="shared" si="12"/>
        <v>daatum</v>
      </c>
      <c r="Q81" s="350" t="str">
        <f t="shared" si="12"/>
        <v>kokku €</v>
      </c>
      <c r="R81" s="350" t="s">
        <v>338</v>
      </c>
      <c r="S81" s="350" t="s">
        <v>10</v>
      </c>
    </row>
    <row r="82" spans="1:19" ht="12.75">
      <c r="A82" s="96"/>
      <c r="B82" s="327" t="s">
        <v>28</v>
      </c>
      <c r="C82" s="327"/>
      <c r="D82" s="327" t="s">
        <v>118</v>
      </c>
      <c r="E82" s="74"/>
      <c r="F82" s="76"/>
      <c r="G82" s="84"/>
      <c r="H82" s="81"/>
      <c r="I82" s="76"/>
      <c r="J82" s="320"/>
      <c r="K82" s="109"/>
      <c r="L82" s="232"/>
      <c r="M82" s="118"/>
      <c r="N82" s="118"/>
      <c r="O82" s="118"/>
      <c r="P82" s="118"/>
      <c r="Q82" s="232"/>
      <c r="R82" s="351"/>
      <c r="S82" s="351"/>
    </row>
    <row r="83" spans="1:19" ht="12.75">
      <c r="A83" s="96"/>
      <c r="B83" s="74"/>
      <c r="C83" s="74"/>
      <c r="D83" s="75"/>
      <c r="E83" s="75"/>
      <c r="F83" s="76"/>
      <c r="G83" s="84"/>
      <c r="H83" s="81"/>
      <c r="I83" s="76"/>
      <c r="J83" s="320"/>
      <c r="K83" s="109"/>
      <c r="L83" s="232"/>
      <c r="M83" s="118"/>
      <c r="N83" s="118"/>
      <c r="O83" s="118"/>
      <c r="P83" s="118"/>
      <c r="Q83" s="232"/>
      <c r="R83" s="351"/>
      <c r="S83" s="351"/>
    </row>
    <row r="84" spans="1:19" ht="12.75">
      <c r="A84" s="96"/>
      <c r="B84" s="74" t="s">
        <v>241</v>
      </c>
      <c r="C84" s="74"/>
      <c r="D84" s="75" t="str">
        <f>'ea detail'!D84</f>
        <v>MAKSUSTATAVAD SUMMAD PTK 1 - 4</v>
      </c>
      <c r="E84" s="75"/>
      <c r="F84" s="76"/>
      <c r="G84" s="84"/>
      <c r="H84" s="81"/>
      <c r="I84" s="76">
        <f>'ea detail'!I84</f>
        <v>0</v>
      </c>
      <c r="J84" s="320"/>
      <c r="K84" s="109"/>
      <c r="L84" s="87">
        <f>'ea detail'!L84</f>
        <v>0</v>
      </c>
      <c r="M84" s="362"/>
      <c r="N84" s="362"/>
      <c r="O84" s="362"/>
      <c r="P84" s="362"/>
      <c r="Q84" s="232">
        <f>SUM(L84:P84)</f>
        <v>0</v>
      </c>
      <c r="R84" s="352">
        <f>'ea detail'!Q84-'teg detail'!Q84</f>
        <v>0</v>
      </c>
      <c r="S84" s="352">
        <f>IF(I84=0,0,Q84/I84*100)</f>
        <v>0</v>
      </c>
    </row>
    <row r="85" spans="1:19" ht="12.75">
      <c r="A85" s="96"/>
      <c r="B85" s="74"/>
      <c r="C85" s="74"/>
      <c r="D85" s="75" t="str">
        <f>'ea detail'!D85</f>
        <v>MAKSUSTATAVAD SUMMAD PTK 6 - 22</v>
      </c>
      <c r="E85" s="75"/>
      <c r="F85" s="76"/>
      <c r="G85" s="84"/>
      <c r="H85" s="81"/>
      <c r="I85" s="76">
        <f>'ea detail'!I85</f>
        <v>0</v>
      </c>
      <c r="J85" s="320"/>
      <c r="K85" s="109"/>
      <c r="L85" s="87">
        <f>'ea detail'!L85</f>
        <v>0</v>
      </c>
      <c r="M85" s="362"/>
      <c r="N85" s="362"/>
      <c r="O85" s="362"/>
      <c r="P85" s="362"/>
      <c r="Q85" s="232">
        <f>SUM(L85:P85)</f>
        <v>0</v>
      </c>
      <c r="R85" s="352">
        <f>'ea detail'!Q85-'teg detail'!Q85</f>
        <v>0</v>
      </c>
      <c r="S85" s="352">
        <f>IF(I85=0,0,Q85/I85*100)</f>
        <v>0</v>
      </c>
    </row>
    <row r="86" spans="1:19" ht="12.75">
      <c r="A86" s="96"/>
      <c r="B86" s="75" t="s">
        <v>11</v>
      </c>
      <c r="C86" s="75"/>
      <c r="D86" s="75" t="s">
        <v>120</v>
      </c>
      <c r="E86" s="75"/>
      <c r="F86" s="76"/>
      <c r="G86" s="84"/>
      <c r="H86" s="81"/>
      <c r="I86" s="76">
        <f>SUM(I84:I85)</f>
        <v>0</v>
      </c>
      <c r="J86" s="320"/>
      <c r="K86" s="109"/>
      <c r="L86" s="232">
        <f>SUM(L84:L85)</f>
        <v>0</v>
      </c>
      <c r="M86" s="232">
        <f>SUM(M84:M85)</f>
        <v>0</v>
      </c>
      <c r="N86" s="232">
        <f>SUM(N84:N85)</f>
        <v>0</v>
      </c>
      <c r="O86" s="232">
        <f>SUM(O84:O85)</f>
        <v>0</v>
      </c>
      <c r="P86" s="232">
        <f>SUM(P84:P85)</f>
        <v>0</v>
      </c>
      <c r="Q86" s="232">
        <f>SUM(L86:P86)</f>
        <v>0</v>
      </c>
      <c r="R86" s="352">
        <f>'ea detail'!Q86-'teg detail'!Q86</f>
        <v>0</v>
      </c>
      <c r="S86" s="352">
        <f>IF(I86=0,0,Q86/I86*100)</f>
        <v>0</v>
      </c>
    </row>
    <row r="87" spans="1:19" ht="12.75">
      <c r="A87" s="96"/>
      <c r="B87" s="74"/>
      <c r="C87" s="74"/>
      <c r="D87" s="75"/>
      <c r="E87" s="75"/>
      <c r="F87" s="76"/>
      <c r="G87" s="84"/>
      <c r="H87" s="81"/>
      <c r="I87" s="76"/>
      <c r="J87" s="320"/>
      <c r="K87" s="109"/>
      <c r="L87" s="232"/>
      <c r="M87" s="118"/>
      <c r="N87" s="118"/>
      <c r="O87" s="118"/>
      <c r="P87" s="118"/>
      <c r="Q87" s="232"/>
      <c r="R87" s="351"/>
      <c r="S87" s="351"/>
    </row>
    <row r="88" spans="1:19" ht="12.75">
      <c r="A88" s="96"/>
      <c r="B88" s="91" t="s">
        <v>29</v>
      </c>
      <c r="C88" s="91"/>
      <c r="D88" s="92" t="s">
        <v>119</v>
      </c>
      <c r="E88" s="92"/>
      <c r="F88" s="330">
        <f>'ea detail'!F88</f>
        <v>0.338</v>
      </c>
      <c r="G88" s="84"/>
      <c r="H88" s="81"/>
      <c r="I88" s="90">
        <f>I86*$F$88</f>
        <v>0</v>
      </c>
      <c r="J88" s="320"/>
      <c r="K88" s="109"/>
      <c r="L88" s="90">
        <f>L86*$F$88</f>
        <v>0</v>
      </c>
      <c r="M88" s="90">
        <f>M86*$F$88</f>
        <v>0</v>
      </c>
      <c r="N88" s="90">
        <f>N86*$F$88</f>
        <v>0</v>
      </c>
      <c r="O88" s="90">
        <f>O86*$F$88</f>
        <v>0</v>
      </c>
      <c r="P88" s="90">
        <f>P86*$F$88</f>
        <v>0</v>
      </c>
      <c r="Q88" s="353">
        <f>SUM(L88:P88)</f>
        <v>0</v>
      </c>
      <c r="R88" s="354">
        <f>'ea detail'!Q88-'teg detail'!Q88</f>
        <v>0</v>
      </c>
      <c r="S88" s="354">
        <f>IF(I88=0,0,Q88/I88*100)</f>
        <v>0</v>
      </c>
    </row>
    <row r="89" spans="1:19" ht="12.75">
      <c r="A89" s="96"/>
      <c r="B89" s="91"/>
      <c r="C89" s="91"/>
      <c r="D89" s="92"/>
      <c r="E89" s="92"/>
      <c r="F89" s="330"/>
      <c r="G89" s="84"/>
      <c r="H89" s="81"/>
      <c r="I89" s="90"/>
      <c r="J89" s="320"/>
      <c r="K89" s="109"/>
      <c r="L89" s="90"/>
      <c r="M89" s="90"/>
      <c r="N89" s="90"/>
      <c r="O89" s="90"/>
      <c r="P89" s="90"/>
      <c r="Q89" s="353"/>
      <c r="R89" s="354"/>
      <c r="S89" s="354"/>
    </row>
    <row r="90" spans="1:19" ht="12.75">
      <c r="A90" s="312">
        <f>'ea detail'!A90</f>
        <v>6</v>
      </c>
      <c r="B90" s="313" t="s">
        <v>204</v>
      </c>
      <c r="C90" s="313"/>
      <c r="D90" s="314" t="s">
        <v>185</v>
      </c>
      <c r="E90" s="328"/>
      <c r="F90" s="315" t="s">
        <v>149</v>
      </c>
      <c r="G90" s="316" t="s">
        <v>148</v>
      </c>
      <c r="H90" s="317" t="s">
        <v>150</v>
      </c>
      <c r="I90" s="318" t="s">
        <v>151</v>
      </c>
      <c r="J90" s="319" t="s">
        <v>20</v>
      </c>
      <c r="K90" s="109"/>
      <c r="L90" s="395" t="str">
        <f aca="true" t="shared" si="13" ref="L90:Q90">L7</f>
        <v>Arendus</v>
      </c>
      <c r="M90" s="395" t="str">
        <f t="shared" si="13"/>
        <v>daatum</v>
      </c>
      <c r="N90" s="395" t="str">
        <f t="shared" si="13"/>
        <v>daatum</v>
      </c>
      <c r="O90" s="395" t="str">
        <f t="shared" si="13"/>
        <v>daatum</v>
      </c>
      <c r="P90" s="395" t="str">
        <f t="shared" si="13"/>
        <v>daatum</v>
      </c>
      <c r="Q90" s="350" t="str">
        <f t="shared" si="13"/>
        <v>kokku €</v>
      </c>
      <c r="R90" s="350" t="s">
        <v>338</v>
      </c>
      <c r="S90" s="350" t="s">
        <v>10</v>
      </c>
    </row>
    <row r="91" spans="1:19" ht="12.75">
      <c r="A91" s="96"/>
      <c r="B91" s="74"/>
      <c r="C91" s="74"/>
      <c r="D91" s="75"/>
      <c r="E91" s="75"/>
      <c r="F91" s="76"/>
      <c r="G91" s="84"/>
      <c r="H91" s="81"/>
      <c r="I91" s="76"/>
      <c r="J91" s="320"/>
      <c r="K91" s="109"/>
      <c r="L91" s="232"/>
      <c r="M91" s="118"/>
      <c r="N91" s="118"/>
      <c r="O91" s="118"/>
      <c r="P91" s="118"/>
      <c r="Q91" s="232"/>
      <c r="R91" s="351"/>
      <c r="S91" s="351"/>
    </row>
    <row r="92" spans="1:19" ht="12.75">
      <c r="A92" s="96"/>
      <c r="B92" s="74" t="s">
        <v>30</v>
      </c>
      <c r="C92" s="74"/>
      <c r="D92" s="75" t="str">
        <f>'ea detail'!D92</f>
        <v>VÕTTEPAIKADE ÜÜR</v>
      </c>
      <c r="E92" s="75"/>
      <c r="F92" s="76">
        <f>'ea detail'!F92</f>
        <v>0</v>
      </c>
      <c r="G92" s="322">
        <f>'ea detail'!G92</f>
        <v>0</v>
      </c>
      <c r="H92" s="94">
        <f>'ea detail'!H92</f>
        <v>0</v>
      </c>
      <c r="I92" s="76">
        <f aca="true" t="shared" si="14" ref="I92:I97">F92*H92</f>
        <v>0</v>
      </c>
      <c r="J92" s="321">
        <f>'ea detail'!J92</f>
        <v>0</v>
      </c>
      <c r="K92" s="109"/>
      <c r="L92" s="355">
        <f>'ea detail'!L92</f>
        <v>0</v>
      </c>
      <c r="M92" s="305"/>
      <c r="N92" s="305"/>
      <c r="O92" s="305"/>
      <c r="P92" s="305"/>
      <c r="Q92" s="232">
        <f aca="true" t="shared" si="15" ref="Q92:Q97">SUM(L92:P92)</f>
        <v>0</v>
      </c>
      <c r="R92" s="352">
        <f>'ea detail'!Q92-'teg detail'!Q92</f>
        <v>0</v>
      </c>
      <c r="S92" s="352">
        <f aca="true" t="shared" si="16" ref="S92:S97">IF(I92=0,0,Q92/I92*100)</f>
        <v>0</v>
      </c>
    </row>
    <row r="93" spans="1:19" ht="12.75">
      <c r="A93" s="96"/>
      <c r="B93" s="74" t="s">
        <v>31</v>
      </c>
      <c r="C93" s="74"/>
      <c r="D93" s="75" t="str">
        <f>'ea detail'!D93</f>
        <v>ERITEHNIKA</v>
      </c>
      <c r="E93" s="75"/>
      <c r="F93" s="76">
        <f>'ea detail'!F93</f>
        <v>0</v>
      </c>
      <c r="G93" s="322">
        <f>'ea detail'!G93</f>
        <v>0</v>
      </c>
      <c r="H93" s="94">
        <f>'ea detail'!H93</f>
        <v>0</v>
      </c>
      <c r="I93" s="76">
        <f t="shared" si="14"/>
        <v>0</v>
      </c>
      <c r="J93" s="331"/>
      <c r="K93" s="109"/>
      <c r="L93" s="355">
        <f>'ea detail'!L93</f>
        <v>0</v>
      </c>
      <c r="M93" s="305"/>
      <c r="N93" s="305"/>
      <c r="O93" s="305"/>
      <c r="P93" s="305"/>
      <c r="Q93" s="232">
        <f t="shared" si="15"/>
        <v>0</v>
      </c>
      <c r="R93" s="352">
        <f>'ea detail'!Q93-'teg detail'!Q93</f>
        <v>0</v>
      </c>
      <c r="S93" s="352">
        <f t="shared" si="16"/>
        <v>0</v>
      </c>
    </row>
    <row r="94" spans="1:19" ht="12.75">
      <c r="A94" s="96"/>
      <c r="B94" s="74" t="s">
        <v>205</v>
      </c>
      <c r="C94" s="74"/>
      <c r="D94" s="75" t="str">
        <f>'ea detail'!D94</f>
        <v>ERITEENUSED/ VALVE</v>
      </c>
      <c r="E94" s="75"/>
      <c r="F94" s="76">
        <f>'ea detail'!F94</f>
        <v>0</v>
      </c>
      <c r="G94" s="322">
        <f>'ea detail'!G94</f>
        <v>0</v>
      </c>
      <c r="H94" s="94">
        <f>'ea detail'!H94</f>
        <v>0</v>
      </c>
      <c r="I94" s="76">
        <f t="shared" si="14"/>
        <v>0</v>
      </c>
      <c r="J94" s="321">
        <f>'ea detail'!J94</f>
        <v>0</v>
      </c>
      <c r="K94" s="109"/>
      <c r="L94" s="355">
        <f>'ea detail'!L94</f>
        <v>0</v>
      </c>
      <c r="M94" s="305"/>
      <c r="N94" s="305"/>
      <c r="O94" s="305"/>
      <c r="P94" s="305"/>
      <c r="Q94" s="232">
        <f t="shared" si="15"/>
        <v>0</v>
      </c>
      <c r="R94" s="352">
        <f>'ea detail'!Q94-'teg detail'!Q94</f>
        <v>0</v>
      </c>
      <c r="S94" s="352">
        <f t="shared" si="16"/>
        <v>0</v>
      </c>
    </row>
    <row r="95" spans="1:19" ht="12.75">
      <c r="A95" s="96"/>
      <c r="B95" s="74" t="s">
        <v>32</v>
      </c>
      <c r="C95" s="74"/>
      <c r="D95" s="75" t="str">
        <f>'ea detail'!D95</f>
        <v>LOAD/MAKSUD</v>
      </c>
      <c r="E95" s="75"/>
      <c r="F95" s="76">
        <f>'ea detail'!F95</f>
        <v>0</v>
      </c>
      <c r="G95" s="322">
        <f>'ea detail'!G95</f>
        <v>0</v>
      </c>
      <c r="H95" s="94">
        <f>'ea detail'!H95</f>
        <v>0</v>
      </c>
      <c r="I95" s="76">
        <f t="shared" si="14"/>
        <v>0</v>
      </c>
      <c r="J95" s="331"/>
      <c r="K95" s="109"/>
      <c r="L95" s="355">
        <f>'ea detail'!L95</f>
        <v>0</v>
      </c>
      <c r="M95" s="305"/>
      <c r="N95" s="305"/>
      <c r="O95" s="305"/>
      <c r="P95" s="305"/>
      <c r="Q95" s="232">
        <f t="shared" si="15"/>
        <v>0</v>
      </c>
      <c r="R95" s="352">
        <f>'ea detail'!Q95-'teg detail'!Q95</f>
        <v>0</v>
      </c>
      <c r="S95" s="352">
        <f t="shared" si="16"/>
        <v>0</v>
      </c>
    </row>
    <row r="96" spans="1:19" ht="12.75">
      <c r="A96" s="96"/>
      <c r="B96" s="74"/>
      <c r="C96" s="74"/>
      <c r="D96" s="75" t="str">
        <f>'ea detail'!D96</f>
        <v>TOITLUSTAMINE</v>
      </c>
      <c r="E96" s="75"/>
      <c r="F96" s="76">
        <f>'ea detail'!F96</f>
        <v>0</v>
      </c>
      <c r="G96" s="322">
        <f>'ea detail'!G96</f>
        <v>0</v>
      </c>
      <c r="H96" s="94">
        <f>'ea detail'!H96</f>
        <v>0</v>
      </c>
      <c r="I96" s="76">
        <f t="shared" si="14"/>
        <v>0</v>
      </c>
      <c r="J96" s="331"/>
      <c r="K96" s="109"/>
      <c r="L96" s="355">
        <f>'ea detail'!L96</f>
        <v>0</v>
      </c>
      <c r="M96" s="305"/>
      <c r="N96" s="305"/>
      <c r="O96" s="305"/>
      <c r="P96" s="305"/>
      <c r="Q96" s="232">
        <f t="shared" si="15"/>
        <v>0</v>
      </c>
      <c r="R96" s="352">
        <f>'ea detail'!Q96-'teg detail'!Q96</f>
        <v>0</v>
      </c>
      <c r="S96" s="352">
        <f t="shared" si="16"/>
        <v>0</v>
      </c>
    </row>
    <row r="97" spans="1:19" ht="12.75">
      <c r="A97" s="96"/>
      <c r="B97" s="74" t="s">
        <v>33</v>
      </c>
      <c r="C97" s="74"/>
      <c r="D97" s="75" t="str">
        <f>'ea detail'!D97</f>
        <v>MUUD KULUD</v>
      </c>
      <c r="E97" s="75"/>
      <c r="F97" s="76">
        <f>'ea detail'!F97</f>
        <v>0</v>
      </c>
      <c r="G97" s="322">
        <f>'ea detail'!G97</f>
        <v>0</v>
      </c>
      <c r="H97" s="94">
        <f>'ea detail'!H97</f>
        <v>0</v>
      </c>
      <c r="I97" s="76">
        <f t="shared" si="14"/>
        <v>0</v>
      </c>
      <c r="J97" s="331"/>
      <c r="K97" s="109"/>
      <c r="L97" s="355">
        <f>'ea detail'!L97</f>
        <v>0</v>
      </c>
      <c r="M97" s="305"/>
      <c r="N97" s="305"/>
      <c r="O97" s="305"/>
      <c r="P97" s="305"/>
      <c r="Q97" s="232">
        <f t="shared" si="15"/>
        <v>0</v>
      </c>
      <c r="R97" s="352">
        <f>'ea detail'!Q97-'teg detail'!Q97</f>
        <v>0</v>
      </c>
      <c r="S97" s="352">
        <f t="shared" si="16"/>
        <v>0</v>
      </c>
    </row>
    <row r="98" spans="1:19" ht="12.75">
      <c r="A98" s="96"/>
      <c r="B98" s="75"/>
      <c r="C98" s="75"/>
      <c r="D98" s="75"/>
      <c r="E98" s="75"/>
      <c r="F98" s="76"/>
      <c r="G98" s="84"/>
      <c r="H98" s="81"/>
      <c r="I98" s="76"/>
      <c r="J98" s="331"/>
      <c r="K98" s="109"/>
      <c r="L98" s="232"/>
      <c r="M98" s="118"/>
      <c r="N98" s="118"/>
      <c r="O98" s="118"/>
      <c r="P98" s="118"/>
      <c r="Q98" s="232"/>
      <c r="R98" s="351"/>
      <c r="S98" s="351"/>
    </row>
    <row r="99" spans="1:19" ht="12.75">
      <c r="A99" s="96"/>
      <c r="B99" s="91" t="s">
        <v>207</v>
      </c>
      <c r="C99" s="91"/>
      <c r="D99" s="92" t="s">
        <v>218</v>
      </c>
      <c r="E99" s="92"/>
      <c r="F99" s="76"/>
      <c r="G99" s="84"/>
      <c r="H99" s="81"/>
      <c r="I99" s="90">
        <f>SUM(I92:I97)</f>
        <v>0</v>
      </c>
      <c r="J99" s="331"/>
      <c r="K99" s="109"/>
      <c r="L99" s="90">
        <f>SUM(L92:L97)</f>
        <v>0</v>
      </c>
      <c r="M99" s="90">
        <f>SUM(M92:M97)</f>
        <v>0</v>
      </c>
      <c r="N99" s="90">
        <f>SUM(N92:N97)</f>
        <v>0</v>
      </c>
      <c r="O99" s="90">
        <f>SUM(O92:O97)</f>
        <v>0</v>
      </c>
      <c r="P99" s="90">
        <f>SUM(P92:P97)</f>
        <v>0</v>
      </c>
      <c r="Q99" s="353">
        <f>SUM(L99:P99)</f>
        <v>0</v>
      </c>
      <c r="R99" s="354">
        <f>'ea detail'!Q99-'teg detail'!Q99</f>
        <v>0</v>
      </c>
      <c r="S99" s="354">
        <f>IF(I99=0,0,Q99/I99*100)</f>
        <v>0</v>
      </c>
    </row>
    <row r="100" spans="1:19" ht="12.75">
      <c r="A100" s="96"/>
      <c r="B100" s="75"/>
      <c r="C100" s="75"/>
      <c r="D100" s="327" t="s">
        <v>113</v>
      </c>
      <c r="E100" s="75"/>
      <c r="F100" s="76"/>
      <c r="G100" s="84"/>
      <c r="H100" s="81"/>
      <c r="I100" s="76"/>
      <c r="J100" s="331"/>
      <c r="K100" s="109"/>
      <c r="L100" s="232"/>
      <c r="M100" s="118"/>
      <c r="N100" s="118"/>
      <c r="O100" s="118"/>
      <c r="P100" s="118"/>
      <c r="Q100" s="232"/>
      <c r="R100" s="351"/>
      <c r="S100" s="351"/>
    </row>
    <row r="101" spans="1:19" ht="12.75">
      <c r="A101" s="312">
        <f>'ea detail'!A101</f>
        <v>7</v>
      </c>
      <c r="B101" s="313" t="s">
        <v>1</v>
      </c>
      <c r="C101" s="313"/>
      <c r="D101" s="314" t="s">
        <v>124</v>
      </c>
      <c r="E101" s="328"/>
      <c r="F101" s="315" t="s">
        <v>149</v>
      </c>
      <c r="G101" s="316" t="s">
        <v>148</v>
      </c>
      <c r="H101" s="317" t="s">
        <v>150</v>
      </c>
      <c r="I101" s="318" t="s">
        <v>151</v>
      </c>
      <c r="J101" s="319" t="s">
        <v>20</v>
      </c>
      <c r="K101" s="109"/>
      <c r="L101" s="395" t="str">
        <f aca="true" t="shared" si="17" ref="L101:Q101">L7</f>
        <v>Arendus</v>
      </c>
      <c r="M101" s="395" t="str">
        <f t="shared" si="17"/>
        <v>daatum</v>
      </c>
      <c r="N101" s="395" t="str">
        <f t="shared" si="17"/>
        <v>daatum</v>
      </c>
      <c r="O101" s="395" t="str">
        <f t="shared" si="17"/>
        <v>daatum</v>
      </c>
      <c r="P101" s="395" t="str">
        <f t="shared" si="17"/>
        <v>daatum</v>
      </c>
      <c r="Q101" s="350" t="str">
        <f t="shared" si="17"/>
        <v>kokku €</v>
      </c>
      <c r="R101" s="350" t="s">
        <v>338</v>
      </c>
      <c r="S101" s="350" t="s">
        <v>10</v>
      </c>
    </row>
    <row r="102" spans="1:19" ht="12.75">
      <c r="A102" s="96"/>
      <c r="B102" s="74"/>
      <c r="C102" s="74"/>
      <c r="D102" s="75"/>
      <c r="E102" s="75"/>
      <c r="F102" s="76"/>
      <c r="G102" s="84"/>
      <c r="H102" s="81"/>
      <c r="I102" s="76"/>
      <c r="J102" s="331"/>
      <c r="K102" s="109"/>
      <c r="L102" s="232"/>
      <c r="M102" s="118"/>
      <c r="N102" s="118"/>
      <c r="O102" s="118"/>
      <c r="P102" s="118"/>
      <c r="Q102" s="232"/>
      <c r="R102" s="351"/>
      <c r="S102" s="351"/>
    </row>
    <row r="103" spans="1:19" ht="12.75">
      <c r="A103" s="96"/>
      <c r="B103" s="74" t="s">
        <v>208</v>
      </c>
      <c r="C103" s="75" t="s">
        <v>34</v>
      </c>
      <c r="D103" s="323" t="str">
        <f>'ea detail'!D103</f>
        <v>KAAMERA KOMPLEKT</v>
      </c>
      <c r="E103" s="323">
        <f>'ea detail'!E103</f>
        <v>0</v>
      </c>
      <c r="F103" s="76">
        <f>'ea detail'!F103</f>
        <v>0</v>
      </c>
      <c r="G103" s="322">
        <f>'ea detail'!G103</f>
        <v>0</v>
      </c>
      <c r="H103" s="94">
        <f>'ea detail'!H103</f>
        <v>0</v>
      </c>
      <c r="I103" s="76">
        <f aca="true" t="shared" si="18" ref="I103:I118">F103*H103</f>
        <v>0</v>
      </c>
      <c r="J103" s="331"/>
      <c r="K103" s="109"/>
      <c r="L103" s="355">
        <f>'ea detail'!L103</f>
        <v>0</v>
      </c>
      <c r="M103" s="305"/>
      <c r="N103" s="305"/>
      <c r="O103" s="305"/>
      <c r="P103" s="305"/>
      <c r="Q103" s="232">
        <f aca="true" t="shared" si="19" ref="Q103:Q118">SUM(L103:P103)</f>
        <v>0</v>
      </c>
      <c r="R103" s="352">
        <f>'ea detail'!Q103-'teg detail'!Q103</f>
        <v>0</v>
      </c>
      <c r="S103" s="352">
        <f>IF(I103=0,0,Q103/I103*100)</f>
        <v>0</v>
      </c>
    </row>
    <row r="104" spans="1:19" ht="12.75">
      <c r="A104" s="96"/>
      <c r="B104" s="332" t="s">
        <v>35</v>
      </c>
      <c r="C104" s="75" t="s">
        <v>156</v>
      </c>
      <c r="D104" s="323" t="str">
        <f>'ea detail'!D104</f>
        <v>LISA KAAMERATEHNIKA</v>
      </c>
      <c r="E104" s="323">
        <f>'ea detail'!E104</f>
        <v>0</v>
      </c>
      <c r="F104" s="76">
        <f>'ea detail'!F104</f>
        <v>0</v>
      </c>
      <c r="G104" s="322">
        <f>'ea detail'!G104</f>
        <v>0</v>
      </c>
      <c r="H104" s="94">
        <f>'ea detail'!H104</f>
        <v>0</v>
      </c>
      <c r="I104" s="76">
        <f t="shared" si="18"/>
        <v>0</v>
      </c>
      <c r="J104" s="331"/>
      <c r="K104" s="109"/>
      <c r="L104" s="355">
        <f>'ea detail'!L104</f>
        <v>0</v>
      </c>
      <c r="M104" s="305"/>
      <c r="N104" s="305"/>
      <c r="O104" s="305"/>
      <c r="P104" s="305"/>
      <c r="Q104" s="232">
        <f t="shared" si="19"/>
        <v>0</v>
      </c>
      <c r="R104" s="352">
        <f>'ea detail'!Q104-'teg detail'!Q104</f>
        <v>0</v>
      </c>
      <c r="S104" s="352">
        <f aca="true" t="shared" si="20" ref="S104:S118">IF(I104=0,0,Q104/I104*100)</f>
        <v>0</v>
      </c>
    </row>
    <row r="105" spans="1:19" ht="12.75">
      <c r="A105" s="96"/>
      <c r="B105" s="94"/>
      <c r="C105" s="75" t="s">
        <v>242</v>
      </c>
      <c r="D105" s="323" t="str">
        <f>'ea detail'!D105</f>
        <v>GRIPITEHNIKA</v>
      </c>
      <c r="E105" s="323">
        <f>'ea detail'!E105</f>
        <v>0</v>
      </c>
      <c r="F105" s="76">
        <f>'ea detail'!F105</f>
        <v>0</v>
      </c>
      <c r="G105" s="322">
        <f>'ea detail'!G105</f>
        <v>0</v>
      </c>
      <c r="H105" s="94">
        <f>'ea detail'!H105</f>
        <v>0</v>
      </c>
      <c r="I105" s="76">
        <f t="shared" si="18"/>
        <v>0</v>
      </c>
      <c r="J105" s="331"/>
      <c r="K105" s="109"/>
      <c r="L105" s="355">
        <f>'ea detail'!L105</f>
        <v>0</v>
      </c>
      <c r="M105" s="305"/>
      <c r="N105" s="305"/>
      <c r="O105" s="305"/>
      <c r="P105" s="305"/>
      <c r="Q105" s="232">
        <f t="shared" si="19"/>
        <v>0</v>
      </c>
      <c r="R105" s="352">
        <f>'ea detail'!Q105-'teg detail'!Q105</f>
        <v>0</v>
      </c>
      <c r="S105" s="352">
        <f t="shared" si="20"/>
        <v>0</v>
      </c>
    </row>
    <row r="106" spans="1:19" ht="12.75">
      <c r="A106" s="96"/>
      <c r="B106" s="95" t="s">
        <v>209</v>
      </c>
      <c r="C106" s="75" t="s">
        <v>36</v>
      </c>
      <c r="D106" s="323" t="str">
        <f>'ea detail'!D106</f>
        <v>VALGUSTEHNIKA</v>
      </c>
      <c r="E106" s="323">
        <f>'ea detail'!E106</f>
        <v>0</v>
      </c>
      <c r="F106" s="76">
        <f>'ea detail'!F106</f>
        <v>0</v>
      </c>
      <c r="G106" s="322">
        <f>'ea detail'!G106</f>
        <v>0</v>
      </c>
      <c r="H106" s="94">
        <f>'ea detail'!H106</f>
        <v>0</v>
      </c>
      <c r="I106" s="76">
        <f t="shared" si="18"/>
        <v>0</v>
      </c>
      <c r="J106" s="331"/>
      <c r="K106" s="109"/>
      <c r="L106" s="355">
        <f>'ea detail'!L106</f>
        <v>0</v>
      </c>
      <c r="M106" s="305"/>
      <c r="N106" s="305"/>
      <c r="O106" s="305"/>
      <c r="P106" s="305"/>
      <c r="Q106" s="232">
        <f t="shared" si="19"/>
        <v>0</v>
      </c>
      <c r="R106" s="352">
        <f>'ea detail'!Q106-'teg detail'!Q106</f>
        <v>0</v>
      </c>
      <c r="S106" s="352">
        <f t="shared" si="20"/>
        <v>0</v>
      </c>
    </row>
    <row r="107" spans="1:19" ht="12.75">
      <c r="A107" s="96"/>
      <c r="B107" s="94"/>
      <c r="C107" s="75" t="s">
        <v>37</v>
      </c>
      <c r="D107" s="323" t="str">
        <f>'ea detail'!D107</f>
        <v>VALGUSTARVIKUD: FILTIRD JMS</v>
      </c>
      <c r="E107" s="323">
        <f>'ea detail'!E107</f>
        <v>0</v>
      </c>
      <c r="F107" s="76">
        <f>'ea detail'!F107</f>
        <v>0</v>
      </c>
      <c r="G107" s="322">
        <f>'ea detail'!G107</f>
        <v>0</v>
      </c>
      <c r="H107" s="94">
        <f>'ea detail'!H107</f>
        <v>0</v>
      </c>
      <c r="I107" s="76">
        <f t="shared" si="18"/>
        <v>0</v>
      </c>
      <c r="J107" s="331"/>
      <c r="K107" s="109"/>
      <c r="L107" s="355">
        <f>'ea detail'!L107</f>
        <v>0</v>
      </c>
      <c r="M107" s="305"/>
      <c r="N107" s="305"/>
      <c r="O107" s="305"/>
      <c r="P107" s="305"/>
      <c r="Q107" s="232">
        <f t="shared" si="19"/>
        <v>0</v>
      </c>
      <c r="R107" s="352">
        <f>'ea detail'!Q107-'teg detail'!Q107</f>
        <v>0</v>
      </c>
      <c r="S107" s="352">
        <f t="shared" si="20"/>
        <v>0</v>
      </c>
    </row>
    <row r="108" spans="1:19" ht="12.75">
      <c r="A108" s="96"/>
      <c r="B108" s="95" t="s">
        <v>210</v>
      </c>
      <c r="C108" s="75"/>
      <c r="D108" s="323" t="str">
        <f>'ea detail'!D108</f>
        <v>VALGUSKRAANAD</v>
      </c>
      <c r="E108" s="323">
        <f>'ea detail'!E108</f>
        <v>0</v>
      </c>
      <c r="F108" s="76">
        <f>'ea detail'!F108</f>
        <v>0</v>
      </c>
      <c r="G108" s="322">
        <f>'ea detail'!G108</f>
        <v>0</v>
      </c>
      <c r="H108" s="94">
        <f>'ea detail'!H108</f>
        <v>0</v>
      </c>
      <c r="I108" s="76">
        <f t="shared" si="18"/>
        <v>0</v>
      </c>
      <c r="J108" s="331"/>
      <c r="K108" s="109"/>
      <c r="L108" s="355">
        <f>'ea detail'!L108</f>
        <v>0</v>
      </c>
      <c r="M108" s="305"/>
      <c r="N108" s="305"/>
      <c r="O108" s="305"/>
      <c r="P108" s="305"/>
      <c r="Q108" s="232">
        <f t="shared" si="19"/>
        <v>0</v>
      </c>
      <c r="R108" s="352">
        <f>'ea detail'!Q108-'teg detail'!Q108</f>
        <v>0</v>
      </c>
      <c r="S108" s="352">
        <f t="shared" si="20"/>
        <v>0</v>
      </c>
    </row>
    <row r="109" spans="1:19" ht="12.75">
      <c r="A109" s="96"/>
      <c r="B109" s="95"/>
      <c r="C109" s="75" t="s">
        <v>38</v>
      </c>
      <c r="D109" s="323">
        <f>'ea detail'!D109</f>
        <v>0</v>
      </c>
      <c r="E109" s="323">
        <f>'ea detail'!E109</f>
        <v>0</v>
      </c>
      <c r="F109" s="76">
        <f>'ea detail'!F109</f>
        <v>0</v>
      </c>
      <c r="G109" s="322">
        <f>'ea detail'!G109</f>
        <v>0</v>
      </c>
      <c r="H109" s="94">
        <f>'ea detail'!H109</f>
        <v>0</v>
      </c>
      <c r="I109" s="76">
        <f t="shared" si="18"/>
        <v>0</v>
      </c>
      <c r="J109" s="331"/>
      <c r="K109" s="109"/>
      <c r="L109" s="355">
        <f>'ea detail'!L109</f>
        <v>0</v>
      </c>
      <c r="M109" s="305"/>
      <c r="N109" s="305"/>
      <c r="O109" s="305"/>
      <c r="P109" s="305"/>
      <c r="Q109" s="232">
        <f t="shared" si="19"/>
        <v>0</v>
      </c>
      <c r="R109" s="352">
        <f>'ea detail'!Q109-'teg detail'!Q109</f>
        <v>0</v>
      </c>
      <c r="S109" s="352">
        <f t="shared" si="20"/>
        <v>0</v>
      </c>
    </row>
    <row r="110" spans="1:19" ht="12.75">
      <c r="A110" s="96"/>
      <c r="B110" s="95"/>
      <c r="C110" s="75" t="s">
        <v>39</v>
      </c>
      <c r="D110" s="323" t="str">
        <f>'ea detail'!D110</f>
        <v>GENERAATOR</v>
      </c>
      <c r="E110" s="323">
        <f>'ea detail'!E110</f>
        <v>0</v>
      </c>
      <c r="F110" s="76">
        <f>'ea detail'!F110</f>
        <v>0</v>
      </c>
      <c r="G110" s="322">
        <f>'ea detail'!G110</f>
        <v>0</v>
      </c>
      <c r="H110" s="94">
        <f>'ea detail'!H110</f>
        <v>0</v>
      </c>
      <c r="I110" s="76">
        <f t="shared" si="18"/>
        <v>0</v>
      </c>
      <c r="J110" s="331"/>
      <c r="K110" s="109"/>
      <c r="L110" s="355">
        <f>'ea detail'!L110</f>
        <v>0</v>
      </c>
      <c r="M110" s="305"/>
      <c r="N110" s="305"/>
      <c r="O110" s="305"/>
      <c r="P110" s="305"/>
      <c r="Q110" s="232">
        <f t="shared" si="19"/>
        <v>0</v>
      </c>
      <c r="R110" s="352">
        <f>'ea detail'!Q110-'teg detail'!Q110</f>
        <v>0</v>
      </c>
      <c r="S110" s="352">
        <f t="shared" si="20"/>
        <v>0</v>
      </c>
    </row>
    <row r="111" spans="1:19" ht="12.75">
      <c r="A111" s="96"/>
      <c r="B111" s="94"/>
      <c r="C111" s="75" t="s">
        <v>40</v>
      </c>
      <c r="D111" s="323" t="str">
        <f>'ea detail'!D111</f>
        <v>HELITEHNIKA KOMPLEKT</v>
      </c>
      <c r="E111" s="323">
        <f>'ea detail'!E111</f>
        <v>0</v>
      </c>
      <c r="F111" s="76">
        <f>'ea detail'!F111</f>
        <v>0</v>
      </c>
      <c r="G111" s="322">
        <f>'ea detail'!G111</f>
        <v>0</v>
      </c>
      <c r="H111" s="94">
        <f>'ea detail'!H111</f>
        <v>0</v>
      </c>
      <c r="I111" s="76">
        <f t="shared" si="18"/>
        <v>0</v>
      </c>
      <c r="J111" s="331"/>
      <c r="K111" s="109"/>
      <c r="L111" s="355">
        <f>'ea detail'!L111</f>
        <v>0</v>
      </c>
      <c r="M111" s="305"/>
      <c r="N111" s="305"/>
      <c r="O111" s="305"/>
      <c r="P111" s="305"/>
      <c r="Q111" s="232">
        <f t="shared" si="19"/>
        <v>0</v>
      </c>
      <c r="R111" s="352">
        <f>'ea detail'!Q111-'teg detail'!Q111</f>
        <v>0</v>
      </c>
      <c r="S111" s="352">
        <f t="shared" si="20"/>
        <v>0</v>
      </c>
    </row>
    <row r="112" spans="1:19" ht="12.75" hidden="1">
      <c r="A112" s="96"/>
      <c r="B112" s="332"/>
      <c r="C112" s="75"/>
      <c r="D112" s="323">
        <f>'ea detail'!D112</f>
        <v>0</v>
      </c>
      <c r="E112" s="323">
        <f>'ea detail'!E112</f>
        <v>0</v>
      </c>
      <c r="F112" s="76">
        <f>'ea detail'!F112</f>
        <v>0</v>
      </c>
      <c r="G112" s="322">
        <f>'ea detail'!G112</f>
        <v>0</v>
      </c>
      <c r="H112" s="94">
        <f>'ea detail'!H112</f>
        <v>0</v>
      </c>
      <c r="I112" s="76"/>
      <c r="J112" s="331"/>
      <c r="K112" s="109"/>
      <c r="L112" s="355">
        <f>'ea detail'!L112</f>
        <v>0</v>
      </c>
      <c r="M112" s="305"/>
      <c r="N112" s="305"/>
      <c r="O112" s="305"/>
      <c r="P112" s="305"/>
      <c r="Q112" s="232">
        <f t="shared" si="19"/>
        <v>0</v>
      </c>
      <c r="R112" s="352">
        <f>'ea detail'!Q112-'teg detail'!Q112</f>
        <v>0</v>
      </c>
      <c r="S112" s="352">
        <f t="shared" si="20"/>
        <v>0</v>
      </c>
    </row>
    <row r="113" spans="1:19" ht="12.75">
      <c r="A113" s="96"/>
      <c r="B113" s="94"/>
      <c r="C113" s="75"/>
      <c r="D113" s="323">
        <f>'ea detail'!D113</f>
        <v>0</v>
      </c>
      <c r="E113" s="323">
        <f>'ea detail'!E113</f>
        <v>0</v>
      </c>
      <c r="F113" s="76">
        <f>'ea detail'!F113</f>
        <v>0</v>
      </c>
      <c r="G113" s="322">
        <f>'ea detail'!G113</f>
        <v>0</v>
      </c>
      <c r="H113" s="94">
        <f>'ea detail'!H113</f>
        <v>0</v>
      </c>
      <c r="I113" s="76">
        <f t="shared" si="18"/>
        <v>0</v>
      </c>
      <c r="J113" s="331"/>
      <c r="K113" s="109"/>
      <c r="L113" s="355">
        <f>'ea detail'!L113</f>
        <v>0</v>
      </c>
      <c r="M113" s="305"/>
      <c r="N113" s="305"/>
      <c r="O113" s="305"/>
      <c r="P113" s="305"/>
      <c r="Q113" s="232">
        <f t="shared" si="19"/>
        <v>0</v>
      </c>
      <c r="R113" s="352">
        <f>'ea detail'!Q113-'teg detail'!Q113</f>
        <v>0</v>
      </c>
      <c r="S113" s="352">
        <f t="shared" si="20"/>
        <v>0</v>
      </c>
    </row>
    <row r="114" spans="1:19" ht="12.75">
      <c r="A114" s="96"/>
      <c r="B114" s="95" t="s">
        <v>41</v>
      </c>
      <c r="C114" s="75"/>
      <c r="D114" s="323" t="str">
        <f>'ea detail'!D114</f>
        <v>SIDETEHNIKA</v>
      </c>
      <c r="E114" s="323">
        <f>'ea detail'!E114</f>
        <v>0</v>
      </c>
      <c r="F114" s="76">
        <f>'ea detail'!F114</f>
        <v>0</v>
      </c>
      <c r="G114" s="322">
        <f>'ea detail'!G114</f>
        <v>0</v>
      </c>
      <c r="H114" s="94">
        <f>'ea detail'!H114</f>
        <v>0</v>
      </c>
      <c r="I114" s="76">
        <f t="shared" si="18"/>
        <v>0</v>
      </c>
      <c r="J114" s="331"/>
      <c r="K114" s="109"/>
      <c r="L114" s="355">
        <f>'ea detail'!L114</f>
        <v>0</v>
      </c>
      <c r="M114" s="305"/>
      <c r="N114" s="305"/>
      <c r="O114" s="305"/>
      <c r="P114" s="305"/>
      <c r="Q114" s="232">
        <f t="shared" si="19"/>
        <v>0</v>
      </c>
      <c r="R114" s="352">
        <f>'ea detail'!Q114-'teg detail'!Q114</f>
        <v>0</v>
      </c>
      <c r="S114" s="352">
        <f t="shared" si="20"/>
        <v>0</v>
      </c>
    </row>
    <row r="115" spans="1:19" ht="12.75">
      <c r="A115" s="96"/>
      <c r="B115" s="94"/>
      <c r="C115" s="75"/>
      <c r="D115" s="323">
        <f>'ea detail'!D115</f>
        <v>0</v>
      </c>
      <c r="E115" s="323">
        <f>'ea detail'!E115</f>
        <v>0</v>
      </c>
      <c r="F115" s="76">
        <f>'ea detail'!F115</f>
        <v>0</v>
      </c>
      <c r="G115" s="322">
        <f>'ea detail'!G115</f>
        <v>0</v>
      </c>
      <c r="H115" s="94">
        <f>'ea detail'!H115</f>
        <v>0</v>
      </c>
      <c r="I115" s="76">
        <f t="shared" si="18"/>
        <v>0</v>
      </c>
      <c r="J115" s="331"/>
      <c r="K115" s="109"/>
      <c r="L115" s="355">
        <f>'ea detail'!L115</f>
        <v>0</v>
      </c>
      <c r="M115" s="305"/>
      <c r="N115" s="305"/>
      <c r="O115" s="305"/>
      <c r="P115" s="305"/>
      <c r="Q115" s="232">
        <f t="shared" si="19"/>
        <v>0</v>
      </c>
      <c r="R115" s="352">
        <f>'ea detail'!Q115-'teg detail'!Q115</f>
        <v>0</v>
      </c>
      <c r="S115" s="352">
        <f t="shared" si="20"/>
        <v>0</v>
      </c>
    </row>
    <row r="116" spans="1:19" ht="12.75">
      <c r="A116" s="96"/>
      <c r="B116" s="95" t="s">
        <v>211</v>
      </c>
      <c r="C116" s="75"/>
      <c r="D116" s="323" t="str">
        <f>'ea detail'!D116</f>
        <v>ERITEHNIKA</v>
      </c>
      <c r="E116" s="323">
        <f>'ea detail'!E116</f>
        <v>0</v>
      </c>
      <c r="F116" s="76">
        <f>'ea detail'!F116</f>
        <v>0</v>
      </c>
      <c r="G116" s="322">
        <f>'ea detail'!G116</f>
        <v>0</v>
      </c>
      <c r="H116" s="94">
        <f>'ea detail'!H116</f>
        <v>0</v>
      </c>
      <c r="I116" s="76">
        <f t="shared" si="18"/>
        <v>0</v>
      </c>
      <c r="J116" s="331"/>
      <c r="K116" s="109"/>
      <c r="L116" s="355">
        <f>'ea detail'!L116</f>
        <v>0</v>
      </c>
      <c r="M116" s="305"/>
      <c r="N116" s="305"/>
      <c r="O116" s="305"/>
      <c r="P116" s="305"/>
      <c r="Q116" s="232">
        <f t="shared" si="19"/>
        <v>0</v>
      </c>
      <c r="R116" s="352">
        <f>'ea detail'!Q116-'teg detail'!Q116</f>
        <v>0</v>
      </c>
      <c r="S116" s="352">
        <f t="shared" si="20"/>
        <v>0</v>
      </c>
    </row>
    <row r="117" spans="1:19" ht="12.75">
      <c r="A117" s="96"/>
      <c r="B117" s="94"/>
      <c r="C117" s="75"/>
      <c r="D117" s="323">
        <f>'ea detail'!D117</f>
        <v>0</v>
      </c>
      <c r="E117" s="323">
        <f>'ea detail'!E117</f>
        <v>0</v>
      </c>
      <c r="F117" s="76">
        <f>'ea detail'!F117</f>
        <v>0</v>
      </c>
      <c r="G117" s="322">
        <f>'ea detail'!G117</f>
        <v>0</v>
      </c>
      <c r="H117" s="94">
        <f>'ea detail'!H117</f>
        <v>0</v>
      </c>
      <c r="I117" s="76">
        <f t="shared" si="18"/>
        <v>0</v>
      </c>
      <c r="J117" s="331"/>
      <c r="K117" s="109"/>
      <c r="L117" s="355">
        <f>'ea detail'!L117</f>
        <v>0</v>
      </c>
      <c r="M117" s="305"/>
      <c r="N117" s="305"/>
      <c r="O117" s="305"/>
      <c r="P117" s="305"/>
      <c r="Q117" s="232">
        <f t="shared" si="19"/>
        <v>0</v>
      </c>
      <c r="R117" s="352">
        <f>'ea detail'!Q117-'teg detail'!Q117</f>
        <v>0</v>
      </c>
      <c r="S117" s="352">
        <f t="shared" si="20"/>
        <v>0</v>
      </c>
    </row>
    <row r="118" spans="1:19" ht="12.75">
      <c r="A118" s="96"/>
      <c r="B118" s="95" t="s">
        <v>17</v>
      </c>
      <c r="C118" s="75"/>
      <c r="D118" s="323" t="str">
        <f>'ea detail'!D118</f>
        <v>MUUD</v>
      </c>
      <c r="E118" s="75"/>
      <c r="F118" s="76">
        <f>'ea detail'!F118</f>
        <v>0</v>
      </c>
      <c r="G118" s="322">
        <f>'ea detail'!G118</f>
        <v>0</v>
      </c>
      <c r="H118" s="94">
        <f>'ea detail'!H118</f>
        <v>0</v>
      </c>
      <c r="I118" s="76">
        <f t="shared" si="18"/>
        <v>0</v>
      </c>
      <c r="J118" s="331"/>
      <c r="K118" s="109"/>
      <c r="L118" s="355">
        <f>'ea detail'!L118</f>
        <v>0</v>
      </c>
      <c r="M118" s="305"/>
      <c r="N118" s="305"/>
      <c r="O118" s="305"/>
      <c r="P118" s="305"/>
      <c r="Q118" s="232">
        <f t="shared" si="19"/>
        <v>0</v>
      </c>
      <c r="R118" s="352">
        <f>'ea detail'!Q118-'teg detail'!Q118</f>
        <v>0</v>
      </c>
      <c r="S118" s="352">
        <f t="shared" si="20"/>
        <v>0</v>
      </c>
    </row>
    <row r="119" spans="1:19" ht="12.75">
      <c r="A119" s="96"/>
      <c r="B119" s="94"/>
      <c r="C119" s="75"/>
      <c r="D119" s="75"/>
      <c r="E119" s="75"/>
      <c r="F119" s="76"/>
      <c r="G119" s="84"/>
      <c r="H119" s="81"/>
      <c r="I119" s="76"/>
      <c r="J119" s="331"/>
      <c r="K119" s="109"/>
      <c r="L119" s="232"/>
      <c r="M119" s="118"/>
      <c r="N119" s="118"/>
      <c r="O119" s="118"/>
      <c r="P119" s="118"/>
      <c r="Q119" s="232"/>
      <c r="R119" s="351"/>
      <c r="S119" s="351"/>
    </row>
    <row r="120" spans="1:19" ht="12.75">
      <c r="A120" s="96"/>
      <c r="B120" s="91" t="s">
        <v>42</v>
      </c>
      <c r="C120" s="91"/>
      <c r="D120" s="92" t="s">
        <v>128</v>
      </c>
      <c r="E120" s="92"/>
      <c r="F120" s="76"/>
      <c r="G120" s="84"/>
      <c r="H120" s="81"/>
      <c r="I120" s="90">
        <f>SUM(I103:I119)</f>
        <v>0</v>
      </c>
      <c r="J120" s="331"/>
      <c r="K120" s="109"/>
      <c r="L120" s="90">
        <f>SUM(L103:L119)</f>
        <v>0</v>
      </c>
      <c r="M120" s="90">
        <f>SUM(M103:M119)</f>
        <v>0</v>
      </c>
      <c r="N120" s="90">
        <f>SUM(N103:N119)</f>
        <v>0</v>
      </c>
      <c r="O120" s="90">
        <f>SUM(O103:O119)</f>
        <v>0</v>
      </c>
      <c r="P120" s="90">
        <f>SUM(P103:P119)</f>
        <v>0</v>
      </c>
      <c r="Q120" s="353">
        <f>SUM(L120:P120)</f>
        <v>0</v>
      </c>
      <c r="R120" s="354">
        <f>'ea detail'!Q120-'teg detail'!Q120</f>
        <v>0</v>
      </c>
      <c r="S120" s="354">
        <f>IF(I120=0,0,Q120/I120*100)</f>
        <v>0</v>
      </c>
    </row>
    <row r="121" spans="1:19" ht="12.75">
      <c r="A121" s="96"/>
      <c r="B121" s="94"/>
      <c r="C121" s="94"/>
      <c r="D121" s="92"/>
      <c r="E121" s="92"/>
      <c r="F121" s="76"/>
      <c r="G121" s="84"/>
      <c r="H121" s="81"/>
      <c r="I121" s="76"/>
      <c r="J121" s="331"/>
      <c r="K121" s="109"/>
      <c r="L121" s="232"/>
      <c r="M121" s="118"/>
      <c r="N121" s="118"/>
      <c r="O121" s="118"/>
      <c r="P121" s="118"/>
      <c r="Q121" s="232"/>
      <c r="R121" s="351"/>
      <c r="S121" s="351"/>
    </row>
    <row r="122" spans="1:19" ht="12.75">
      <c r="A122" s="312">
        <f>'ea detail'!A122</f>
        <v>8</v>
      </c>
      <c r="B122" s="313" t="s">
        <v>2</v>
      </c>
      <c r="C122" s="313"/>
      <c r="D122" s="314" t="s">
        <v>186</v>
      </c>
      <c r="E122" s="333"/>
      <c r="F122" s="315" t="s">
        <v>149</v>
      </c>
      <c r="G122" s="316" t="s">
        <v>148</v>
      </c>
      <c r="H122" s="317" t="s">
        <v>150</v>
      </c>
      <c r="I122" s="318" t="s">
        <v>151</v>
      </c>
      <c r="J122" s="319" t="s">
        <v>20</v>
      </c>
      <c r="K122" s="109"/>
      <c r="L122" s="395" t="str">
        <f aca="true" t="shared" si="21" ref="L122:Q122">L7</f>
        <v>Arendus</v>
      </c>
      <c r="M122" s="395" t="str">
        <f t="shared" si="21"/>
        <v>daatum</v>
      </c>
      <c r="N122" s="395" t="str">
        <f t="shared" si="21"/>
        <v>daatum</v>
      </c>
      <c r="O122" s="395" t="str">
        <f t="shared" si="21"/>
        <v>daatum</v>
      </c>
      <c r="P122" s="395" t="str">
        <f t="shared" si="21"/>
        <v>daatum</v>
      </c>
      <c r="Q122" s="350" t="str">
        <f t="shared" si="21"/>
        <v>kokku €</v>
      </c>
      <c r="R122" s="350" t="s">
        <v>338</v>
      </c>
      <c r="S122" s="350" t="s">
        <v>10</v>
      </c>
    </row>
    <row r="123" spans="1:19" ht="12.75">
      <c r="A123" s="96"/>
      <c r="B123" s="94"/>
      <c r="C123" s="94"/>
      <c r="D123" s="75"/>
      <c r="E123" s="75"/>
      <c r="F123" s="76"/>
      <c r="G123" s="84"/>
      <c r="H123" s="81"/>
      <c r="I123" s="76"/>
      <c r="J123" s="331"/>
      <c r="K123" s="109"/>
      <c r="L123" s="232"/>
      <c r="M123" s="118"/>
      <c r="N123" s="118"/>
      <c r="O123" s="118"/>
      <c r="P123" s="118"/>
      <c r="Q123" s="232"/>
      <c r="R123" s="351"/>
      <c r="S123" s="351"/>
    </row>
    <row r="124" spans="1:19" ht="12.75">
      <c r="A124" s="96"/>
      <c r="B124" s="95" t="s">
        <v>43</v>
      </c>
      <c r="C124" s="95"/>
      <c r="D124" s="323" t="str">
        <f>'ea detail'!D124</f>
        <v>KAAMERAGRUPP</v>
      </c>
      <c r="E124" s="323">
        <f>'ea detail'!E124</f>
        <v>0</v>
      </c>
      <c r="F124" s="76">
        <f>'ea detail'!F124</f>
        <v>0</v>
      </c>
      <c r="G124" s="322">
        <f>'ea detail'!G124</f>
        <v>0</v>
      </c>
      <c r="H124" s="94">
        <f>'ea detail'!H124</f>
        <v>0</v>
      </c>
      <c r="I124" s="76">
        <f aca="true" t="shared" si="22" ref="I124:I129">F124*H124</f>
        <v>0</v>
      </c>
      <c r="J124" s="331"/>
      <c r="K124" s="109"/>
      <c r="L124" s="355">
        <f>'ea detail'!L124</f>
        <v>0</v>
      </c>
      <c r="M124" s="305"/>
      <c r="N124" s="305"/>
      <c r="O124" s="305"/>
      <c r="P124" s="305"/>
      <c r="Q124" s="232">
        <f aca="true" t="shared" si="23" ref="Q124:Q129">SUM(L124:P124)</f>
        <v>0</v>
      </c>
      <c r="R124" s="352">
        <f>'ea detail'!Q124-'teg detail'!Q124</f>
        <v>0</v>
      </c>
      <c r="S124" s="352">
        <f aca="true" t="shared" si="24" ref="S124:S129">IF(I124=0,0,Q124/I124*100)</f>
        <v>0</v>
      </c>
    </row>
    <row r="125" spans="1:19" ht="12.75">
      <c r="A125" s="96"/>
      <c r="B125" s="95"/>
      <c r="C125" s="95"/>
      <c r="D125" s="323" t="str">
        <f>'ea detail'!D125</f>
        <v>GRIPIGRUPP</v>
      </c>
      <c r="E125" s="323">
        <f>'ea detail'!E125</f>
        <v>0</v>
      </c>
      <c r="F125" s="76">
        <f>'ea detail'!F125</f>
        <v>0</v>
      </c>
      <c r="G125" s="322">
        <f>'ea detail'!G125</f>
        <v>0</v>
      </c>
      <c r="H125" s="94">
        <f>'ea detail'!H125</f>
        <v>0</v>
      </c>
      <c r="I125" s="76">
        <f t="shared" si="22"/>
        <v>0</v>
      </c>
      <c r="J125" s="331"/>
      <c r="K125" s="109"/>
      <c r="L125" s="355">
        <f>'ea detail'!L125</f>
        <v>0</v>
      </c>
      <c r="M125" s="305"/>
      <c r="N125" s="305"/>
      <c r="O125" s="305"/>
      <c r="P125" s="305"/>
      <c r="Q125" s="232">
        <f>SUM(L125:P125)</f>
        <v>0</v>
      </c>
      <c r="R125" s="352">
        <f>'ea detail'!Q125-'teg detail'!Q125</f>
        <v>0</v>
      </c>
      <c r="S125" s="352">
        <f t="shared" si="24"/>
        <v>0</v>
      </c>
    </row>
    <row r="126" spans="1:19" ht="12.75">
      <c r="A126" s="96"/>
      <c r="B126" s="95"/>
      <c r="C126" s="95"/>
      <c r="D126" s="323" t="str">
        <f>'ea detail'!D126</f>
        <v>VALGUSGRUPP</v>
      </c>
      <c r="E126" s="323">
        <f>'ea detail'!E126</f>
        <v>0</v>
      </c>
      <c r="F126" s="76">
        <f>'ea detail'!F126</f>
        <v>0</v>
      </c>
      <c r="G126" s="322">
        <f>'ea detail'!G126</f>
        <v>0</v>
      </c>
      <c r="H126" s="94">
        <f>'ea detail'!H126</f>
        <v>0</v>
      </c>
      <c r="I126" s="76">
        <f t="shared" si="22"/>
        <v>0</v>
      </c>
      <c r="J126" s="331"/>
      <c r="K126" s="109"/>
      <c r="L126" s="355">
        <f>'ea detail'!L126</f>
        <v>0</v>
      </c>
      <c r="M126" s="305"/>
      <c r="N126" s="305"/>
      <c r="O126" s="305"/>
      <c r="P126" s="305"/>
      <c r="Q126" s="232">
        <f>SUM(L126:P126)</f>
        <v>0</v>
      </c>
      <c r="R126" s="352">
        <f>'ea detail'!Q126-'teg detail'!Q126</f>
        <v>0</v>
      </c>
      <c r="S126" s="352">
        <f t="shared" si="24"/>
        <v>0</v>
      </c>
    </row>
    <row r="127" spans="1:19" ht="12.75">
      <c r="A127" s="96"/>
      <c r="B127" s="95" t="s">
        <v>44</v>
      </c>
      <c r="C127" s="95"/>
      <c r="D127" s="323" t="str">
        <f>'ea detail'!D127</f>
        <v>HELIGRUPP</v>
      </c>
      <c r="E127" s="323">
        <f>'ea detail'!E127</f>
        <v>0</v>
      </c>
      <c r="F127" s="76">
        <f>'ea detail'!F127</f>
        <v>0</v>
      </c>
      <c r="G127" s="322">
        <f>'ea detail'!G127</f>
        <v>0</v>
      </c>
      <c r="H127" s="94">
        <f>'ea detail'!H127</f>
        <v>0</v>
      </c>
      <c r="I127" s="76">
        <f t="shared" si="22"/>
        <v>0</v>
      </c>
      <c r="J127" s="331"/>
      <c r="K127" s="109"/>
      <c r="L127" s="355">
        <f>'ea detail'!L127</f>
        <v>0</v>
      </c>
      <c r="M127" s="305"/>
      <c r="N127" s="305"/>
      <c r="O127" s="305"/>
      <c r="P127" s="305"/>
      <c r="Q127" s="232">
        <f t="shared" si="23"/>
        <v>0</v>
      </c>
      <c r="R127" s="352">
        <f>'ea detail'!Q127-'teg detail'!Q127</f>
        <v>0</v>
      </c>
      <c r="S127" s="352">
        <f t="shared" si="24"/>
        <v>0</v>
      </c>
    </row>
    <row r="128" spans="1:19" ht="12.75">
      <c r="A128" s="96"/>
      <c r="B128" s="95"/>
      <c r="C128" s="95"/>
      <c r="D128" s="323">
        <f>'ea detail'!D128</f>
        <v>0</v>
      </c>
      <c r="E128" s="323">
        <f>'ea detail'!E128</f>
        <v>0</v>
      </c>
      <c r="F128" s="76">
        <f>'ea detail'!F128</f>
        <v>0</v>
      </c>
      <c r="G128" s="322">
        <f>'ea detail'!G128</f>
        <v>0</v>
      </c>
      <c r="H128" s="94">
        <f>'ea detail'!H128</f>
        <v>0</v>
      </c>
      <c r="I128" s="76">
        <f t="shared" si="22"/>
        <v>0</v>
      </c>
      <c r="J128" s="331"/>
      <c r="K128" s="109"/>
      <c r="L128" s="355">
        <f>'ea detail'!L128</f>
        <v>0</v>
      </c>
      <c r="M128" s="305"/>
      <c r="N128" s="305"/>
      <c r="O128" s="305"/>
      <c r="P128" s="305"/>
      <c r="Q128" s="232">
        <f t="shared" si="23"/>
        <v>0</v>
      </c>
      <c r="R128" s="352">
        <f>'ea detail'!Q128-'teg detail'!Q128</f>
        <v>0</v>
      </c>
      <c r="S128" s="352">
        <f t="shared" si="24"/>
        <v>0</v>
      </c>
    </row>
    <row r="129" spans="1:19" ht="12.75">
      <c r="A129" s="96"/>
      <c r="B129" s="95" t="s">
        <v>45</v>
      </c>
      <c r="C129" s="95"/>
      <c r="D129" s="323" t="str">
        <f>'ea detail'!D129</f>
        <v>MUUD</v>
      </c>
      <c r="E129" s="323">
        <f>'ea detail'!E129</f>
        <v>0</v>
      </c>
      <c r="F129" s="76">
        <f>'ea detail'!F129</f>
        <v>0</v>
      </c>
      <c r="G129" s="322">
        <f>'ea detail'!G129</f>
        <v>0</v>
      </c>
      <c r="H129" s="94">
        <f>'ea detail'!H129</f>
        <v>0</v>
      </c>
      <c r="I129" s="76">
        <f t="shared" si="22"/>
        <v>0</v>
      </c>
      <c r="J129" s="331"/>
      <c r="K129" s="109"/>
      <c r="L129" s="355">
        <f>'ea detail'!L129</f>
        <v>0</v>
      </c>
      <c r="M129" s="305"/>
      <c r="N129" s="305"/>
      <c r="O129" s="305"/>
      <c r="P129" s="305"/>
      <c r="Q129" s="232">
        <f t="shared" si="23"/>
        <v>0</v>
      </c>
      <c r="R129" s="352">
        <f>'ea detail'!Q129-'teg detail'!Q129</f>
        <v>0</v>
      </c>
      <c r="S129" s="352">
        <f t="shared" si="24"/>
        <v>0</v>
      </c>
    </row>
    <row r="130" spans="1:19" ht="12.75">
      <c r="A130" s="96"/>
      <c r="B130" s="95"/>
      <c r="C130" s="95"/>
      <c r="D130" s="75"/>
      <c r="E130" s="75"/>
      <c r="F130" s="76"/>
      <c r="G130" s="84"/>
      <c r="H130" s="81"/>
      <c r="I130" s="76"/>
      <c r="J130" s="331"/>
      <c r="K130" s="109"/>
      <c r="L130" s="232"/>
      <c r="M130" s="118"/>
      <c r="N130" s="118"/>
      <c r="O130" s="118"/>
      <c r="P130" s="118"/>
      <c r="Q130" s="232"/>
      <c r="R130" s="351"/>
      <c r="S130" s="351"/>
    </row>
    <row r="131" spans="1:19" ht="12.75">
      <c r="A131" s="96"/>
      <c r="B131" s="91" t="s">
        <v>46</v>
      </c>
      <c r="C131" s="91"/>
      <c r="D131" s="92" t="s">
        <v>212</v>
      </c>
      <c r="E131" s="92"/>
      <c r="F131" s="76"/>
      <c r="G131" s="84"/>
      <c r="H131" s="81"/>
      <c r="I131" s="90">
        <f>SUM(I124:I130)</f>
        <v>0</v>
      </c>
      <c r="J131" s="331"/>
      <c r="K131" s="109"/>
      <c r="L131" s="90">
        <f>SUM(L124:L130)</f>
        <v>0</v>
      </c>
      <c r="M131" s="82">
        <f>SUM(M124:M130)</f>
        <v>0</v>
      </c>
      <c r="N131" s="82">
        <f>SUM(N124:N130)</f>
        <v>0</v>
      </c>
      <c r="O131" s="82">
        <f>SUM(O124:O130)</f>
        <v>0</v>
      </c>
      <c r="P131" s="82">
        <f>SUM(P124:P130)</f>
        <v>0</v>
      </c>
      <c r="Q131" s="353">
        <f>SUM(L131:P131)</f>
        <v>0</v>
      </c>
      <c r="R131" s="354">
        <f>'ea detail'!Q131-'teg detail'!Q131</f>
        <v>0</v>
      </c>
      <c r="S131" s="354">
        <f>IF(I131=0,0,Q131/I131*100)</f>
        <v>0</v>
      </c>
    </row>
    <row r="132" spans="1:19" ht="12.75">
      <c r="A132" s="96"/>
      <c r="B132" s="91"/>
      <c r="C132" s="91"/>
      <c r="D132" s="92"/>
      <c r="E132" s="92"/>
      <c r="F132" s="76"/>
      <c r="G132" s="84"/>
      <c r="H132" s="81"/>
      <c r="I132" s="90"/>
      <c r="J132" s="331"/>
      <c r="K132" s="109"/>
      <c r="L132" s="82"/>
      <c r="M132" s="82"/>
      <c r="N132" s="82"/>
      <c r="O132" s="82"/>
      <c r="P132" s="82"/>
      <c r="Q132" s="353"/>
      <c r="R132" s="354"/>
      <c r="S132" s="354"/>
    </row>
    <row r="133" spans="1:19" ht="12.75">
      <c r="A133" s="312">
        <f>'ea detail'!A133</f>
        <v>9</v>
      </c>
      <c r="B133" s="59" t="s">
        <v>2</v>
      </c>
      <c r="C133" s="59"/>
      <c r="D133" s="60" t="s">
        <v>313</v>
      </c>
      <c r="E133" s="114"/>
      <c r="F133" s="61" t="s">
        <v>149</v>
      </c>
      <c r="G133" s="62" t="s">
        <v>148</v>
      </c>
      <c r="H133" s="64" t="s">
        <v>150</v>
      </c>
      <c r="I133" s="64" t="s">
        <v>151</v>
      </c>
      <c r="J133" s="65" t="s">
        <v>20</v>
      </c>
      <c r="K133" s="109"/>
      <c r="L133" s="395" t="str">
        <f aca="true" t="shared" si="25" ref="L133:Q133">L7</f>
        <v>Arendus</v>
      </c>
      <c r="M133" s="395" t="str">
        <f t="shared" si="25"/>
        <v>daatum</v>
      </c>
      <c r="N133" s="395" t="str">
        <f t="shared" si="25"/>
        <v>daatum</v>
      </c>
      <c r="O133" s="395" t="str">
        <f t="shared" si="25"/>
        <v>daatum</v>
      </c>
      <c r="P133" s="395" t="str">
        <f t="shared" si="25"/>
        <v>daatum</v>
      </c>
      <c r="Q133" s="350" t="str">
        <f t="shared" si="25"/>
        <v>kokku €</v>
      </c>
      <c r="R133" s="350" t="s">
        <v>338</v>
      </c>
      <c r="S133" s="350" t="s">
        <v>10</v>
      </c>
    </row>
    <row r="134" spans="1:19" ht="12.75">
      <c r="A134" s="96"/>
      <c r="B134" s="91"/>
      <c r="C134" s="91"/>
      <c r="D134" s="92"/>
      <c r="E134" s="92"/>
      <c r="F134" s="76"/>
      <c r="G134" s="84"/>
      <c r="H134" s="81"/>
      <c r="I134" s="90"/>
      <c r="J134" s="331"/>
      <c r="K134" s="109"/>
      <c r="L134" s="90"/>
      <c r="M134" s="82"/>
      <c r="N134" s="82"/>
      <c r="O134" s="82"/>
      <c r="P134" s="82"/>
      <c r="Q134" s="353"/>
      <c r="R134" s="354"/>
      <c r="S134" s="354"/>
    </row>
    <row r="135" spans="1:19" ht="12.75">
      <c r="A135" s="96"/>
      <c r="B135" s="91"/>
      <c r="C135" s="91"/>
      <c r="D135" s="323" t="str">
        <f>'ea detail'!D135</f>
        <v>VÕTTEPAIKADE (PAVILJONI) EHITUS</v>
      </c>
      <c r="E135" s="92"/>
      <c r="F135" s="76">
        <f>'ea detail'!F135</f>
        <v>0</v>
      </c>
      <c r="G135" s="322">
        <f>'ea detail'!G135</f>
        <v>0</v>
      </c>
      <c r="H135" s="94">
        <f>'ea detail'!H135</f>
        <v>0</v>
      </c>
      <c r="I135" s="76">
        <f>F135*H135</f>
        <v>0</v>
      </c>
      <c r="J135" s="331"/>
      <c r="K135" s="109"/>
      <c r="L135" s="355">
        <f>'ea detail'!L135</f>
        <v>0</v>
      </c>
      <c r="M135" s="305"/>
      <c r="N135" s="305"/>
      <c r="O135" s="305"/>
      <c r="P135" s="305"/>
      <c r="Q135" s="232">
        <f aca="true" t="shared" si="26" ref="Q135:Q143">SUM(L135:P135)</f>
        <v>0</v>
      </c>
      <c r="R135" s="352">
        <f>'ea detail'!Q135-'teg detail'!Q135</f>
        <v>0</v>
      </c>
      <c r="S135" s="352">
        <f>IF(I135=0,0,Q135/I135*100)</f>
        <v>0</v>
      </c>
    </row>
    <row r="136" spans="1:19" ht="12.75">
      <c r="A136" s="96"/>
      <c r="B136" s="91"/>
      <c r="C136" s="91"/>
      <c r="D136" s="323">
        <f>'ea detail'!D136</f>
        <v>0</v>
      </c>
      <c r="E136" s="92"/>
      <c r="F136" s="76">
        <f>'ea detail'!F136</f>
        <v>0</v>
      </c>
      <c r="G136" s="322">
        <f>'ea detail'!G136</f>
        <v>0</v>
      </c>
      <c r="H136" s="94">
        <f>'ea detail'!H136</f>
        <v>0</v>
      </c>
      <c r="I136" s="76">
        <f aca="true" t="shared" si="27" ref="I136:I143">F136*H136</f>
        <v>0</v>
      </c>
      <c r="J136" s="331"/>
      <c r="K136" s="109"/>
      <c r="L136" s="355">
        <f>'ea detail'!L136</f>
        <v>0</v>
      </c>
      <c r="M136" s="305"/>
      <c r="N136" s="305"/>
      <c r="O136" s="305"/>
      <c r="P136" s="305"/>
      <c r="Q136" s="232">
        <f t="shared" si="26"/>
        <v>0</v>
      </c>
      <c r="R136" s="352">
        <f>'ea detail'!Q136-'teg detail'!Q136</f>
        <v>0</v>
      </c>
      <c r="S136" s="352">
        <f aca="true" t="shared" si="28" ref="S136:S143">IF(I136=0,0,Q136/I136*100)</f>
        <v>0</v>
      </c>
    </row>
    <row r="137" spans="1:19" ht="12.75">
      <c r="A137" s="96"/>
      <c r="B137" s="91"/>
      <c r="C137" s="91"/>
      <c r="D137" s="323" t="str">
        <f>'ea detail'!D137</f>
        <v>DEKORATSIOONIDE VALMISTAMINE/ RENT</v>
      </c>
      <c r="E137" s="92"/>
      <c r="F137" s="76">
        <f>'ea detail'!F137</f>
        <v>0</v>
      </c>
      <c r="G137" s="322">
        <f>'ea detail'!G137</f>
        <v>0</v>
      </c>
      <c r="H137" s="94">
        <f>'ea detail'!H137</f>
        <v>0</v>
      </c>
      <c r="I137" s="76">
        <f t="shared" si="27"/>
        <v>0</v>
      </c>
      <c r="J137" s="331"/>
      <c r="K137" s="109"/>
      <c r="L137" s="355">
        <f>'ea detail'!L137</f>
        <v>0</v>
      </c>
      <c r="M137" s="305"/>
      <c r="N137" s="305"/>
      <c r="O137" s="305"/>
      <c r="P137" s="305"/>
      <c r="Q137" s="232">
        <f t="shared" si="26"/>
        <v>0</v>
      </c>
      <c r="R137" s="352">
        <f>'ea detail'!Q137-'teg detail'!Q137</f>
        <v>0</v>
      </c>
      <c r="S137" s="352">
        <f t="shared" si="28"/>
        <v>0</v>
      </c>
    </row>
    <row r="138" spans="1:19" ht="12.75">
      <c r="A138" s="96"/>
      <c r="B138" s="91"/>
      <c r="C138" s="91"/>
      <c r="D138" s="323">
        <f>'ea detail'!D138</f>
        <v>0</v>
      </c>
      <c r="E138" s="92"/>
      <c r="F138" s="76">
        <f>'ea detail'!F138</f>
        <v>0</v>
      </c>
      <c r="G138" s="322">
        <f>'ea detail'!G138</f>
        <v>0</v>
      </c>
      <c r="H138" s="94">
        <f>'ea detail'!H138</f>
        <v>0</v>
      </c>
      <c r="I138" s="76">
        <f t="shared" si="27"/>
        <v>0</v>
      </c>
      <c r="J138" s="331"/>
      <c r="K138" s="109"/>
      <c r="L138" s="355">
        <f>'ea detail'!L138</f>
        <v>0</v>
      </c>
      <c r="M138" s="305"/>
      <c r="N138" s="305"/>
      <c r="O138" s="305"/>
      <c r="P138" s="305"/>
      <c r="Q138" s="232">
        <f t="shared" si="26"/>
        <v>0</v>
      </c>
      <c r="R138" s="352">
        <f>'ea detail'!Q138-'teg detail'!Q138</f>
        <v>0</v>
      </c>
      <c r="S138" s="352">
        <f t="shared" si="28"/>
        <v>0</v>
      </c>
    </row>
    <row r="139" spans="1:19" ht="12.75">
      <c r="A139" s="96"/>
      <c r="B139" s="91"/>
      <c r="C139" s="91"/>
      <c r="D139" s="323" t="str">
        <f>'ea detail'!D139</f>
        <v>REKVISIITIDE VALMISTAMINE/ OST/ RENT</v>
      </c>
      <c r="E139" s="92"/>
      <c r="F139" s="76">
        <f>'ea detail'!F139</f>
        <v>0</v>
      </c>
      <c r="G139" s="322">
        <f>'ea detail'!G139</f>
        <v>0</v>
      </c>
      <c r="H139" s="94">
        <f>'ea detail'!H139</f>
        <v>0</v>
      </c>
      <c r="I139" s="76">
        <f t="shared" si="27"/>
        <v>0</v>
      </c>
      <c r="J139" s="331"/>
      <c r="K139" s="109"/>
      <c r="L139" s="355">
        <f>'ea detail'!L139</f>
        <v>0</v>
      </c>
      <c r="M139" s="305"/>
      <c r="N139" s="305"/>
      <c r="O139" s="305"/>
      <c r="P139" s="305"/>
      <c r="Q139" s="232">
        <f t="shared" si="26"/>
        <v>0</v>
      </c>
      <c r="R139" s="352">
        <f>'ea detail'!Q139-'teg detail'!Q139</f>
        <v>0</v>
      </c>
      <c r="S139" s="352">
        <f t="shared" si="28"/>
        <v>0</v>
      </c>
    </row>
    <row r="140" spans="1:19" ht="12.75">
      <c r="A140" s="96"/>
      <c r="B140" s="91"/>
      <c r="C140" s="91"/>
      <c r="D140" s="323">
        <f>'ea detail'!D140</f>
        <v>0</v>
      </c>
      <c r="E140" s="92"/>
      <c r="F140" s="76">
        <f>'ea detail'!F140</f>
        <v>0</v>
      </c>
      <c r="G140" s="322">
        <f>'ea detail'!G140</f>
        <v>0</v>
      </c>
      <c r="H140" s="94">
        <f>'ea detail'!H140</f>
        <v>0</v>
      </c>
      <c r="I140" s="76">
        <f t="shared" si="27"/>
        <v>0</v>
      </c>
      <c r="J140" s="331"/>
      <c r="K140" s="109"/>
      <c r="L140" s="355">
        <f>'ea detail'!L140</f>
        <v>0</v>
      </c>
      <c r="M140" s="305"/>
      <c r="N140" s="305"/>
      <c r="O140" s="305"/>
      <c r="P140" s="305"/>
      <c r="Q140" s="232">
        <f t="shared" si="26"/>
        <v>0</v>
      </c>
      <c r="R140" s="352">
        <f>'ea detail'!Q140-'teg detail'!Q140</f>
        <v>0</v>
      </c>
      <c r="S140" s="352">
        <f t="shared" si="28"/>
        <v>0</v>
      </c>
    </row>
    <row r="141" spans="1:19" ht="12.75">
      <c r="A141" s="96"/>
      <c r="B141" s="91"/>
      <c r="C141" s="91"/>
      <c r="D141" s="323" t="str">
        <f>'ea detail'!D141</f>
        <v>KAADRISOLEV TEHNIKA</v>
      </c>
      <c r="E141" s="92"/>
      <c r="F141" s="76">
        <f>'ea detail'!F141</f>
        <v>0</v>
      </c>
      <c r="G141" s="322">
        <f>'ea detail'!G141</f>
        <v>0</v>
      </c>
      <c r="H141" s="94">
        <f>'ea detail'!H141</f>
        <v>0</v>
      </c>
      <c r="I141" s="76">
        <f>F141*H141</f>
        <v>0</v>
      </c>
      <c r="J141" s="331"/>
      <c r="K141" s="109"/>
      <c r="L141" s="355">
        <f>'ea detail'!L141</f>
        <v>0</v>
      </c>
      <c r="M141" s="305"/>
      <c r="N141" s="305"/>
      <c r="O141" s="305"/>
      <c r="P141" s="305"/>
      <c r="Q141" s="232">
        <f>SUM(L141:P141)</f>
        <v>0</v>
      </c>
      <c r="R141" s="352">
        <f>'ea detail'!Q141-'teg detail'!Q141</f>
        <v>0</v>
      </c>
      <c r="S141" s="352">
        <f>IF(I141=0,0,Q141/I141*100)</f>
        <v>0</v>
      </c>
    </row>
    <row r="142" spans="1:19" ht="12.75">
      <c r="A142" s="96"/>
      <c r="B142" s="91"/>
      <c r="C142" s="91"/>
      <c r="D142" s="323">
        <f>'ea detail'!D142</f>
        <v>0</v>
      </c>
      <c r="E142" s="92"/>
      <c r="F142" s="76">
        <f>'ea detail'!F142</f>
        <v>0</v>
      </c>
      <c r="G142" s="322">
        <f>'ea detail'!G142</f>
        <v>0</v>
      </c>
      <c r="H142" s="94">
        <f>'ea detail'!H142</f>
        <v>0</v>
      </c>
      <c r="I142" s="76">
        <f>F142*H142</f>
        <v>0</v>
      </c>
      <c r="J142" s="331"/>
      <c r="K142" s="109"/>
      <c r="L142" s="355">
        <f>'ea detail'!L142</f>
        <v>0</v>
      </c>
      <c r="M142" s="305"/>
      <c r="N142" s="305"/>
      <c r="O142" s="305"/>
      <c r="P142" s="305"/>
      <c r="Q142" s="232">
        <f>SUM(L142:P142)</f>
        <v>0</v>
      </c>
      <c r="R142" s="352">
        <f>'ea detail'!Q142-'teg detail'!Q142</f>
        <v>0</v>
      </c>
      <c r="S142" s="352">
        <f>IF(I142=0,0,Q142/I142*100)</f>
        <v>0</v>
      </c>
    </row>
    <row r="143" spans="1:19" ht="12.75">
      <c r="A143" s="96"/>
      <c r="B143" s="91"/>
      <c r="C143" s="91"/>
      <c r="D143" s="323" t="str">
        <f>'ea detail'!D143</f>
        <v>KOSTÜÜMIDE VALMISTAMINE/ OST/ RENT</v>
      </c>
      <c r="E143" s="92"/>
      <c r="F143" s="76">
        <f>'ea detail'!F143</f>
        <v>0</v>
      </c>
      <c r="G143" s="322">
        <f>'ea detail'!G143</f>
        <v>0</v>
      </c>
      <c r="H143" s="94">
        <f>'ea detail'!H143</f>
        <v>0</v>
      </c>
      <c r="I143" s="76">
        <f t="shared" si="27"/>
        <v>0</v>
      </c>
      <c r="J143" s="331"/>
      <c r="K143" s="109"/>
      <c r="L143" s="355">
        <f>'ea detail'!L143</f>
        <v>0</v>
      </c>
      <c r="M143" s="305"/>
      <c r="N143" s="305"/>
      <c r="O143" s="305"/>
      <c r="P143" s="305"/>
      <c r="Q143" s="232">
        <f t="shared" si="26"/>
        <v>0</v>
      </c>
      <c r="R143" s="352">
        <f>'ea detail'!Q143-'teg detail'!Q143</f>
        <v>0</v>
      </c>
      <c r="S143" s="352">
        <f t="shared" si="28"/>
        <v>0</v>
      </c>
    </row>
    <row r="144" spans="1:19" ht="12.75">
      <c r="A144" s="96"/>
      <c r="B144" s="91"/>
      <c r="C144" s="91"/>
      <c r="D144" s="323" t="str">
        <f>'ea detail'!D144</f>
        <v>KEEMILINE PUHASTUS</v>
      </c>
      <c r="E144" s="92"/>
      <c r="F144" s="76">
        <f>'ea detail'!F144</f>
        <v>0</v>
      </c>
      <c r="G144" s="322">
        <f>'ea detail'!G144</f>
        <v>0</v>
      </c>
      <c r="H144" s="94">
        <f>'ea detail'!H144</f>
        <v>0</v>
      </c>
      <c r="I144" s="76">
        <f>F144*H144</f>
        <v>0</v>
      </c>
      <c r="J144" s="331"/>
      <c r="K144" s="109"/>
      <c r="L144" s="355">
        <f>'ea detail'!L144</f>
        <v>0</v>
      </c>
      <c r="M144" s="305"/>
      <c r="N144" s="305"/>
      <c r="O144" s="305"/>
      <c r="P144" s="305"/>
      <c r="Q144" s="232">
        <f>SUM(L144:P144)</f>
        <v>0</v>
      </c>
      <c r="R144" s="352">
        <f>'ea detail'!Q144-'teg detail'!Q144</f>
        <v>0</v>
      </c>
      <c r="S144" s="352">
        <f>IF(I144=0,0,Q144/I144*100)</f>
        <v>0</v>
      </c>
    </row>
    <row r="145" spans="1:19" ht="12.75">
      <c r="A145" s="96"/>
      <c r="B145" s="91"/>
      <c r="C145" s="91"/>
      <c r="D145" s="323" t="str">
        <f>'ea detail'!D145</f>
        <v>JUMESTUSVAHENDID</v>
      </c>
      <c r="E145" s="92"/>
      <c r="F145" s="76">
        <f>'ea detail'!F145</f>
        <v>0</v>
      </c>
      <c r="G145" s="322">
        <f>'ea detail'!G145</f>
        <v>0</v>
      </c>
      <c r="H145" s="94">
        <f>'ea detail'!H145</f>
        <v>0</v>
      </c>
      <c r="I145" s="76">
        <f>F145*H145</f>
        <v>0</v>
      </c>
      <c r="J145" s="331"/>
      <c r="K145" s="109"/>
      <c r="L145" s="355">
        <f>'ea detail'!L145</f>
        <v>0</v>
      </c>
      <c r="M145" s="305"/>
      <c r="N145" s="305"/>
      <c r="O145" s="305"/>
      <c r="P145" s="305"/>
      <c r="Q145" s="232">
        <f>SUM(L145:P145)</f>
        <v>0</v>
      </c>
      <c r="R145" s="352">
        <f>'ea detail'!Q145-'teg detail'!Q145</f>
        <v>0</v>
      </c>
      <c r="S145" s="352">
        <f>IF(I145=0,0,Q145/I145*100)</f>
        <v>0</v>
      </c>
    </row>
    <row r="146" spans="1:19" ht="12.75">
      <c r="A146" s="96"/>
      <c r="B146" s="91"/>
      <c r="C146" s="91"/>
      <c r="D146" s="323">
        <f>'ea detail'!D146</f>
        <v>0</v>
      </c>
      <c r="E146" s="92"/>
      <c r="F146" s="76">
        <f>'ea detail'!F146</f>
        <v>0</v>
      </c>
      <c r="G146" s="322">
        <f>'ea detail'!G146</f>
        <v>0</v>
      </c>
      <c r="H146" s="94">
        <f>'ea detail'!H146</f>
        <v>0</v>
      </c>
      <c r="I146" s="76">
        <f>F146*H146</f>
        <v>0</v>
      </c>
      <c r="J146" s="331"/>
      <c r="K146" s="109"/>
      <c r="L146" s="355">
        <f>'ea detail'!L146</f>
        <v>0</v>
      </c>
      <c r="M146" s="305"/>
      <c r="N146" s="305"/>
      <c r="O146" s="305"/>
      <c r="P146" s="305"/>
      <c r="Q146" s="232">
        <f>SUM(L146:P146)</f>
        <v>0</v>
      </c>
      <c r="R146" s="352">
        <f>'ea detail'!Q146-'teg detail'!Q146</f>
        <v>0</v>
      </c>
      <c r="S146" s="352">
        <f>IF(I146=0,0,Q146/I146*100)</f>
        <v>0</v>
      </c>
    </row>
    <row r="147" spans="1:19" ht="12.75">
      <c r="A147" s="96"/>
      <c r="B147" s="91"/>
      <c r="C147" s="91"/>
      <c r="D147" s="323" t="str">
        <f>'ea detail'!D147</f>
        <v>ERIEFEKTIDE VAHENDID</v>
      </c>
      <c r="E147" s="92"/>
      <c r="F147" s="76">
        <f>'ea detail'!F147</f>
        <v>0</v>
      </c>
      <c r="G147" s="322">
        <f>'ea detail'!G147</f>
        <v>0</v>
      </c>
      <c r="H147" s="94">
        <f>'ea detail'!H147</f>
        <v>0</v>
      </c>
      <c r="I147" s="76">
        <f>F147*H147</f>
        <v>0</v>
      </c>
      <c r="J147" s="331"/>
      <c r="K147" s="109"/>
      <c r="L147" s="355">
        <f>'ea detail'!L147</f>
        <v>0</v>
      </c>
      <c r="M147" s="305"/>
      <c r="N147" s="305"/>
      <c r="O147" s="305"/>
      <c r="P147" s="305"/>
      <c r="Q147" s="232">
        <f>SUM(L147:P147)</f>
        <v>0</v>
      </c>
      <c r="R147" s="352">
        <f>'ea detail'!Q147-'teg detail'!Q147</f>
        <v>0</v>
      </c>
      <c r="S147" s="352">
        <f>IF(I147=0,0,Q147/I147*100)</f>
        <v>0</v>
      </c>
    </row>
    <row r="148" spans="1:19" ht="12.75">
      <c r="A148" s="96"/>
      <c r="B148" s="91"/>
      <c r="C148" s="91"/>
      <c r="D148" s="323"/>
      <c r="E148" s="92"/>
      <c r="F148" s="76"/>
      <c r="G148" s="84"/>
      <c r="H148" s="81"/>
      <c r="I148" s="90"/>
      <c r="J148" s="331"/>
      <c r="K148" s="109"/>
      <c r="L148" s="90"/>
      <c r="M148" s="82"/>
      <c r="N148" s="82"/>
      <c r="O148" s="82"/>
      <c r="P148" s="82"/>
      <c r="Q148" s="353"/>
      <c r="R148" s="354"/>
      <c r="S148" s="354"/>
    </row>
    <row r="149" spans="1:19" ht="12.75">
      <c r="A149" s="96"/>
      <c r="B149" s="91"/>
      <c r="C149" s="91"/>
      <c r="D149" s="390" t="str">
        <f>'ea detail'!D149</f>
        <v>LAVASTUSKULUD KOKKU</v>
      </c>
      <c r="E149" s="92"/>
      <c r="F149" s="76"/>
      <c r="G149" s="84"/>
      <c r="H149" s="81"/>
      <c r="I149" s="90">
        <f>SUM(I135:I148)</f>
        <v>0</v>
      </c>
      <c r="J149" s="331"/>
      <c r="K149" s="109"/>
      <c r="L149" s="90">
        <f>SUM(L135:L148)</f>
        <v>0</v>
      </c>
      <c r="M149" s="82">
        <f>SUM(M135:M148)</f>
        <v>0</v>
      </c>
      <c r="N149" s="82">
        <f>SUM(N135:N148)</f>
        <v>0</v>
      </c>
      <c r="O149" s="82">
        <f>SUM(O135:O148)</f>
        <v>0</v>
      </c>
      <c r="P149" s="82">
        <f>SUM(P135:P148)</f>
        <v>0</v>
      </c>
      <c r="Q149" s="353">
        <f>SUM(L149:P149)</f>
        <v>0</v>
      </c>
      <c r="R149" s="354">
        <f>'ea detail'!Q149-'teg detail'!Q149</f>
        <v>0</v>
      </c>
      <c r="S149" s="354">
        <f>IF(I149=0,0,Q149/I149*100)</f>
        <v>0</v>
      </c>
    </row>
    <row r="150" spans="1:19" ht="12.75">
      <c r="A150" s="96"/>
      <c r="B150" s="94"/>
      <c r="C150" s="94"/>
      <c r="D150" s="75"/>
      <c r="E150" s="75"/>
      <c r="F150" s="76"/>
      <c r="G150" s="84"/>
      <c r="H150" s="81"/>
      <c r="I150" s="76"/>
      <c r="J150" s="331"/>
      <c r="K150" s="109"/>
      <c r="L150" s="232"/>
      <c r="M150" s="118"/>
      <c r="N150" s="118"/>
      <c r="O150" s="118"/>
      <c r="P150" s="118"/>
      <c r="Q150" s="232"/>
      <c r="R150" s="351"/>
      <c r="S150" s="351"/>
    </row>
    <row r="151" spans="1:19" ht="12.75">
      <c r="A151" s="312">
        <f>'ea detail'!A151</f>
        <v>10</v>
      </c>
      <c r="B151" s="313" t="s">
        <v>3</v>
      </c>
      <c r="C151" s="313"/>
      <c r="D151" s="334" t="s">
        <v>187</v>
      </c>
      <c r="E151" s="333"/>
      <c r="F151" s="315" t="s">
        <v>149</v>
      </c>
      <c r="G151" s="316" t="s">
        <v>148</v>
      </c>
      <c r="H151" s="317" t="s">
        <v>150</v>
      </c>
      <c r="I151" s="318" t="s">
        <v>151</v>
      </c>
      <c r="J151" s="319" t="s">
        <v>20</v>
      </c>
      <c r="K151" s="109"/>
      <c r="L151" s="395" t="str">
        <f aca="true" t="shared" si="29" ref="L151:Q151">L7</f>
        <v>Arendus</v>
      </c>
      <c r="M151" s="395" t="str">
        <f t="shared" si="29"/>
        <v>daatum</v>
      </c>
      <c r="N151" s="395" t="str">
        <f t="shared" si="29"/>
        <v>daatum</v>
      </c>
      <c r="O151" s="395" t="str">
        <f t="shared" si="29"/>
        <v>daatum</v>
      </c>
      <c r="P151" s="395" t="str">
        <f t="shared" si="29"/>
        <v>daatum</v>
      </c>
      <c r="Q151" s="350" t="str">
        <f t="shared" si="29"/>
        <v>kokku €</v>
      </c>
      <c r="R151" s="350" t="s">
        <v>338</v>
      </c>
      <c r="S151" s="350" t="s">
        <v>10</v>
      </c>
    </row>
    <row r="152" spans="1:19" ht="12.75">
      <c r="A152" s="96"/>
      <c r="B152" s="75"/>
      <c r="C152" s="75"/>
      <c r="D152" s="75"/>
      <c r="E152" s="75"/>
      <c r="F152" s="76"/>
      <c r="G152" s="84"/>
      <c r="H152" s="81"/>
      <c r="I152" s="76"/>
      <c r="J152" s="331"/>
      <c r="K152" s="109"/>
      <c r="L152" s="232"/>
      <c r="M152" s="118"/>
      <c r="N152" s="118"/>
      <c r="O152" s="118"/>
      <c r="P152" s="118"/>
      <c r="Q152" s="232"/>
      <c r="R152" s="351"/>
      <c r="S152" s="351"/>
    </row>
    <row r="153" spans="1:19" ht="12.75">
      <c r="A153" s="96"/>
      <c r="B153" s="74" t="s">
        <v>47</v>
      </c>
      <c r="C153" s="74"/>
      <c r="D153" s="323" t="str">
        <f>'ea detail'!D153</f>
        <v>FILMILINT</v>
      </c>
      <c r="E153" s="323">
        <f>'ea detail'!E153</f>
        <v>0</v>
      </c>
      <c r="F153" s="76">
        <f>'ea detail'!F153</f>
        <v>0</v>
      </c>
      <c r="G153" s="322">
        <f>'ea detail'!G153</f>
        <v>0</v>
      </c>
      <c r="H153" s="94">
        <f>'ea detail'!H153</f>
        <v>0</v>
      </c>
      <c r="I153" s="76">
        <f>F153*H153</f>
        <v>0</v>
      </c>
      <c r="J153" s="331"/>
      <c r="K153" s="109"/>
      <c r="L153" s="355">
        <f>'ea detail'!L153</f>
        <v>0</v>
      </c>
      <c r="M153" s="305"/>
      <c r="N153" s="305"/>
      <c r="O153" s="305"/>
      <c r="P153" s="305"/>
      <c r="Q153" s="232">
        <f>SUM(L153:P153)</f>
        <v>0</v>
      </c>
      <c r="R153" s="352">
        <f>'ea detail'!Q153-'teg detail'!Q153</f>
        <v>0</v>
      </c>
      <c r="S153" s="352">
        <f>IF(I153=0,0,Q153/I153*100)</f>
        <v>0</v>
      </c>
    </row>
    <row r="154" spans="1:19" ht="12.75">
      <c r="A154" s="96"/>
      <c r="B154" s="97" t="s">
        <v>48</v>
      </c>
      <c r="C154" s="75" t="s">
        <v>49</v>
      </c>
      <c r="D154" s="323" t="str">
        <f>'ea detail'!D154</f>
        <v>KÕVAKETTAD</v>
      </c>
      <c r="E154" s="323">
        <f>'ea detail'!E154</f>
        <v>0</v>
      </c>
      <c r="F154" s="76">
        <f>'ea detail'!F154</f>
        <v>0</v>
      </c>
      <c r="G154" s="322">
        <f>'ea detail'!G154</f>
        <v>0</v>
      </c>
      <c r="H154" s="94">
        <f>'ea detail'!H154</f>
        <v>0</v>
      </c>
      <c r="I154" s="76">
        <f>F154*H154</f>
        <v>0</v>
      </c>
      <c r="J154" s="331"/>
      <c r="K154" s="109"/>
      <c r="L154" s="355">
        <f>'ea detail'!L154</f>
        <v>0</v>
      </c>
      <c r="M154" s="305"/>
      <c r="N154" s="305"/>
      <c r="O154" s="305"/>
      <c r="P154" s="305"/>
      <c r="Q154" s="232">
        <f>SUM(L154:P154)</f>
        <v>0</v>
      </c>
      <c r="R154" s="352">
        <f>'ea detail'!Q154-'teg detail'!Q154</f>
        <v>0</v>
      </c>
      <c r="S154" s="352">
        <f>IF(I154=0,0,Q154/I154*100)</f>
        <v>0</v>
      </c>
    </row>
    <row r="155" spans="1:19" ht="12.75">
      <c r="A155" s="96"/>
      <c r="B155" s="74" t="s">
        <v>243</v>
      </c>
      <c r="C155" s="74"/>
      <c r="D155" s="323" t="str">
        <f>'ea detail'!D155</f>
        <v>TARVIKUD (DISKID, PATAREID  jne)</v>
      </c>
      <c r="E155" s="323">
        <f>'ea detail'!E155</f>
        <v>0</v>
      </c>
      <c r="F155" s="76">
        <f>'ea detail'!F155</f>
        <v>0</v>
      </c>
      <c r="G155" s="322">
        <f>'ea detail'!G155</f>
        <v>0</v>
      </c>
      <c r="H155" s="94">
        <f>'ea detail'!H155</f>
        <v>0</v>
      </c>
      <c r="I155" s="76">
        <f>F155*H155</f>
        <v>0</v>
      </c>
      <c r="J155" s="331"/>
      <c r="K155" s="109"/>
      <c r="L155" s="355">
        <f>'ea detail'!L155</f>
        <v>0</v>
      </c>
      <c r="M155" s="305"/>
      <c r="N155" s="305"/>
      <c r="O155" s="305"/>
      <c r="P155" s="305"/>
      <c r="Q155" s="232">
        <f>SUM(L155:P155)</f>
        <v>0</v>
      </c>
      <c r="R155" s="352">
        <f>'ea detail'!Q155-'teg detail'!Q155</f>
        <v>0</v>
      </c>
      <c r="S155" s="352">
        <f>IF(I155=0,0,Q155/I155*100)</f>
        <v>0</v>
      </c>
    </row>
    <row r="156" spans="1:19" ht="12.75">
      <c r="A156" s="96"/>
      <c r="B156" s="74"/>
      <c r="C156" s="74"/>
      <c r="D156" s="323">
        <f>'ea detail'!D156</f>
        <v>0</v>
      </c>
      <c r="E156" s="323">
        <f>'ea detail'!E156</f>
        <v>0</v>
      </c>
      <c r="F156" s="76">
        <f>'ea detail'!F156</f>
        <v>0</v>
      </c>
      <c r="G156" s="322">
        <f>'ea detail'!G156</f>
        <v>0</v>
      </c>
      <c r="H156" s="94">
        <f>'ea detail'!H156</f>
        <v>0</v>
      </c>
      <c r="I156" s="76">
        <f>F156*H156</f>
        <v>0</v>
      </c>
      <c r="J156" s="331"/>
      <c r="K156" s="109"/>
      <c r="L156" s="355">
        <f>'ea detail'!L156</f>
        <v>0</v>
      </c>
      <c r="M156" s="305"/>
      <c r="N156" s="305"/>
      <c r="O156" s="305"/>
      <c r="P156" s="305"/>
      <c r="Q156" s="232">
        <f>SUM(L156:P156)</f>
        <v>0</v>
      </c>
      <c r="R156" s="352">
        <f>'ea detail'!Q156-'teg detail'!Q156</f>
        <v>0</v>
      </c>
      <c r="S156" s="352">
        <f>IF(I156=0,0,Q156/I156*100)</f>
        <v>0</v>
      </c>
    </row>
    <row r="157" spans="1:19" ht="12.75">
      <c r="A157" s="96"/>
      <c r="B157" s="74" t="s">
        <v>50</v>
      </c>
      <c r="C157" s="74"/>
      <c r="D157" s="323" t="str">
        <f>'ea detail'!D157</f>
        <v>MUU MATERJAL</v>
      </c>
      <c r="E157" s="323">
        <f>'ea detail'!E157</f>
        <v>0</v>
      </c>
      <c r="F157" s="76">
        <f>'ea detail'!F157</f>
        <v>0</v>
      </c>
      <c r="G157" s="322">
        <f>'ea detail'!G157</f>
        <v>0</v>
      </c>
      <c r="H157" s="94">
        <f>'ea detail'!H157</f>
        <v>0</v>
      </c>
      <c r="I157" s="76">
        <f>F157*H157</f>
        <v>0</v>
      </c>
      <c r="J157" s="331"/>
      <c r="K157" s="109"/>
      <c r="L157" s="355">
        <f>'ea detail'!L157</f>
        <v>0</v>
      </c>
      <c r="M157" s="305"/>
      <c r="N157" s="305"/>
      <c r="O157" s="305"/>
      <c r="P157" s="305"/>
      <c r="Q157" s="232">
        <f>SUM(L157:P157)</f>
        <v>0</v>
      </c>
      <c r="R157" s="352">
        <f>'ea detail'!Q157-'teg detail'!Q157</f>
        <v>0</v>
      </c>
      <c r="S157" s="352">
        <f>IF(I157=0,0,Q157/I157*100)</f>
        <v>0</v>
      </c>
    </row>
    <row r="158" spans="1:19" ht="12.75">
      <c r="A158" s="96"/>
      <c r="B158" s="97"/>
      <c r="C158" s="97"/>
      <c r="D158" s="75"/>
      <c r="E158" s="75"/>
      <c r="F158" s="76"/>
      <c r="G158" s="84"/>
      <c r="H158" s="81"/>
      <c r="I158" s="76"/>
      <c r="J158" s="331"/>
      <c r="K158" s="109"/>
      <c r="L158" s="232"/>
      <c r="M158" s="118"/>
      <c r="N158" s="118"/>
      <c r="O158" s="118"/>
      <c r="P158" s="118"/>
      <c r="Q158" s="232"/>
      <c r="R158" s="351"/>
      <c r="S158" s="351"/>
    </row>
    <row r="159" spans="1:19" ht="12.75">
      <c r="A159" s="96"/>
      <c r="B159" s="91" t="s">
        <v>51</v>
      </c>
      <c r="C159" s="91"/>
      <c r="D159" s="92" t="s">
        <v>220</v>
      </c>
      <c r="E159" s="92"/>
      <c r="F159" s="76"/>
      <c r="G159" s="84"/>
      <c r="H159" s="81"/>
      <c r="I159" s="90">
        <f>SUM(I153:I158)</f>
        <v>0</v>
      </c>
      <c r="J159" s="331"/>
      <c r="K159" s="109"/>
      <c r="L159" s="90">
        <f>SUM(L153:L158)</f>
        <v>0</v>
      </c>
      <c r="M159" s="82">
        <f>SUM(M153:M158)</f>
        <v>0</v>
      </c>
      <c r="N159" s="82">
        <f>SUM(N153:N158)</f>
        <v>0</v>
      </c>
      <c r="O159" s="82">
        <f>SUM(O153:O158)</f>
        <v>0</v>
      </c>
      <c r="P159" s="82">
        <f>SUM(P153:P158)</f>
        <v>0</v>
      </c>
      <c r="Q159" s="353">
        <f>SUM(L159:P159)</f>
        <v>0</v>
      </c>
      <c r="R159" s="354">
        <f>'ea detail'!Q159-'teg detail'!Q159</f>
        <v>0</v>
      </c>
      <c r="S159" s="354">
        <f>IF(I159=0,0,Q159/I159*100)</f>
        <v>0</v>
      </c>
    </row>
    <row r="160" spans="1:19" ht="12.75">
      <c r="A160" s="96"/>
      <c r="B160" s="75"/>
      <c r="C160" s="75"/>
      <c r="D160" s="75"/>
      <c r="E160" s="75"/>
      <c r="F160" s="76"/>
      <c r="G160" s="84"/>
      <c r="H160" s="81"/>
      <c r="I160" s="76"/>
      <c r="J160" s="331"/>
      <c r="K160" s="109"/>
      <c r="L160" s="232"/>
      <c r="M160" s="118"/>
      <c r="N160" s="118"/>
      <c r="O160" s="118"/>
      <c r="P160" s="118"/>
      <c r="Q160" s="232"/>
      <c r="R160" s="351"/>
      <c r="S160" s="351"/>
    </row>
    <row r="161" spans="1:19" ht="12.75">
      <c r="A161" s="312">
        <f>'ea detail'!A161</f>
        <v>11</v>
      </c>
      <c r="B161" s="313" t="s">
        <v>4</v>
      </c>
      <c r="C161" s="313"/>
      <c r="D161" s="314" t="s">
        <v>188</v>
      </c>
      <c r="E161" s="328"/>
      <c r="F161" s="315" t="s">
        <v>149</v>
      </c>
      <c r="G161" s="316" t="s">
        <v>148</v>
      </c>
      <c r="H161" s="317" t="s">
        <v>150</v>
      </c>
      <c r="I161" s="318" t="s">
        <v>151</v>
      </c>
      <c r="J161" s="319" t="s">
        <v>20</v>
      </c>
      <c r="K161" s="109"/>
      <c r="L161" s="395" t="str">
        <f aca="true" t="shared" si="30" ref="L161:Q161">L7</f>
        <v>Arendus</v>
      </c>
      <c r="M161" s="395" t="str">
        <f t="shared" si="30"/>
        <v>daatum</v>
      </c>
      <c r="N161" s="395" t="str">
        <f t="shared" si="30"/>
        <v>daatum</v>
      </c>
      <c r="O161" s="395" t="str">
        <f t="shared" si="30"/>
        <v>daatum</v>
      </c>
      <c r="P161" s="395" t="str">
        <f t="shared" si="30"/>
        <v>daatum</v>
      </c>
      <c r="Q161" s="350" t="str">
        <f t="shared" si="30"/>
        <v>kokku €</v>
      </c>
      <c r="R161" s="350" t="s">
        <v>338</v>
      </c>
      <c r="S161" s="350" t="s">
        <v>10</v>
      </c>
    </row>
    <row r="162" spans="1:19" ht="12.75">
      <c r="A162" s="96"/>
      <c r="B162" s="75"/>
      <c r="C162" s="75"/>
      <c r="D162" s="75"/>
      <c r="E162" s="75"/>
      <c r="F162" s="76"/>
      <c r="G162" s="84"/>
      <c r="H162" s="81"/>
      <c r="I162" s="76"/>
      <c r="J162" s="331"/>
      <c r="K162" s="109"/>
      <c r="L162" s="232"/>
      <c r="M162" s="118"/>
      <c r="N162" s="118"/>
      <c r="O162" s="118"/>
      <c r="P162" s="118"/>
      <c r="Q162" s="232"/>
      <c r="R162" s="351"/>
      <c r="S162" s="351"/>
    </row>
    <row r="163" spans="1:19" ht="12.75">
      <c r="A163" s="96"/>
      <c r="B163" s="74" t="s">
        <v>52</v>
      </c>
      <c r="C163" s="74"/>
      <c r="D163" s="75" t="str">
        <f>'ea detail'!D163</f>
        <v>FILMIGA SEOTUD LABORITÖÖD</v>
      </c>
      <c r="E163" s="75"/>
      <c r="F163" s="76">
        <f>'ea detail'!F163</f>
        <v>0</v>
      </c>
      <c r="G163" s="322">
        <f>'ea detail'!G163</f>
        <v>0</v>
      </c>
      <c r="H163" s="94">
        <f>'ea detail'!H163</f>
        <v>0</v>
      </c>
      <c r="I163" s="76">
        <f>F163*H163</f>
        <v>0</v>
      </c>
      <c r="J163" s="331"/>
      <c r="K163" s="109"/>
      <c r="L163" s="355">
        <f>'ea detail'!L163</f>
        <v>0</v>
      </c>
      <c r="M163" s="305"/>
      <c r="N163" s="305"/>
      <c r="O163" s="305"/>
      <c r="P163" s="305"/>
      <c r="Q163" s="232">
        <f>SUM(L163:P163)</f>
        <v>0</v>
      </c>
      <c r="R163" s="352">
        <f>'ea detail'!Q163-'teg detail'!Q163</f>
        <v>0</v>
      </c>
      <c r="S163" s="352">
        <f>IF(I163=0,0,Q163/I163*100)</f>
        <v>0</v>
      </c>
    </row>
    <row r="164" spans="1:19" ht="12.75">
      <c r="A164" s="96"/>
      <c r="B164" s="75"/>
      <c r="C164" s="75"/>
      <c r="D164" s="75"/>
      <c r="E164" s="75"/>
      <c r="F164" s="76"/>
      <c r="G164" s="84"/>
      <c r="H164" s="81"/>
      <c r="I164" s="76"/>
      <c r="J164" s="331"/>
      <c r="K164" s="109"/>
      <c r="L164" s="232"/>
      <c r="M164" s="118"/>
      <c r="N164" s="118"/>
      <c r="O164" s="118"/>
      <c r="P164" s="118"/>
      <c r="Q164" s="232"/>
      <c r="R164" s="351"/>
      <c r="S164" s="351"/>
    </row>
    <row r="165" spans="1:19" ht="12.75">
      <c r="A165" s="96"/>
      <c r="B165" s="91" t="s">
        <v>54</v>
      </c>
      <c r="C165" s="91"/>
      <c r="D165" s="92" t="s">
        <v>222</v>
      </c>
      <c r="E165" s="92"/>
      <c r="F165" s="76"/>
      <c r="G165" s="84"/>
      <c r="H165" s="81"/>
      <c r="I165" s="90">
        <f>SUM(I163:I163)</f>
        <v>0</v>
      </c>
      <c r="J165" s="331"/>
      <c r="K165" s="109"/>
      <c r="L165" s="90">
        <f>SUM(L163:L163)</f>
        <v>0</v>
      </c>
      <c r="M165" s="90">
        <f>SUM(M163:M163)</f>
        <v>0</v>
      </c>
      <c r="N165" s="90">
        <f>SUM(N163:N163)</f>
        <v>0</v>
      </c>
      <c r="O165" s="90">
        <f>SUM(O163:O163)</f>
        <v>0</v>
      </c>
      <c r="P165" s="90">
        <f>SUM(P163:P163)</f>
        <v>0</v>
      </c>
      <c r="Q165" s="353">
        <f>SUM(L165:P165)</f>
        <v>0</v>
      </c>
      <c r="R165" s="354">
        <f>'ea detail'!Q165-'teg detail'!Q165</f>
        <v>0</v>
      </c>
      <c r="S165" s="354">
        <f>IF(I165=0,0,Q165/I165*100)</f>
        <v>0</v>
      </c>
    </row>
    <row r="166" spans="1:19" ht="12.75">
      <c r="A166" s="96"/>
      <c r="B166" s="75"/>
      <c r="C166" s="75"/>
      <c r="D166" s="327" t="s">
        <v>113</v>
      </c>
      <c r="E166" s="75"/>
      <c r="F166" s="76"/>
      <c r="G166" s="84"/>
      <c r="H166" s="81"/>
      <c r="I166" s="76"/>
      <c r="J166" s="331"/>
      <c r="K166" s="109"/>
      <c r="L166" s="232"/>
      <c r="M166" s="118"/>
      <c r="N166" s="118"/>
      <c r="O166" s="118"/>
      <c r="P166" s="118"/>
      <c r="Q166" s="232"/>
      <c r="R166" s="351"/>
      <c r="S166" s="351"/>
    </row>
    <row r="167" spans="1:19" ht="12.75">
      <c r="A167" s="312">
        <f>'ea detail'!A167</f>
        <v>12</v>
      </c>
      <c r="B167" s="313" t="s">
        <v>5</v>
      </c>
      <c r="C167" s="313"/>
      <c r="D167" s="314" t="s">
        <v>132</v>
      </c>
      <c r="E167" s="328"/>
      <c r="F167" s="315" t="s">
        <v>149</v>
      </c>
      <c r="G167" s="316" t="s">
        <v>148</v>
      </c>
      <c r="H167" s="317" t="s">
        <v>150</v>
      </c>
      <c r="I167" s="318" t="s">
        <v>151</v>
      </c>
      <c r="J167" s="319" t="s">
        <v>20</v>
      </c>
      <c r="K167" s="109"/>
      <c r="L167" s="395" t="str">
        <f aca="true" t="shared" si="31" ref="L167:Q167">L7</f>
        <v>Arendus</v>
      </c>
      <c r="M167" s="395" t="str">
        <f t="shared" si="31"/>
        <v>daatum</v>
      </c>
      <c r="N167" s="395" t="str">
        <f t="shared" si="31"/>
        <v>daatum</v>
      </c>
      <c r="O167" s="395" t="str">
        <f t="shared" si="31"/>
        <v>daatum</v>
      </c>
      <c r="P167" s="395" t="str">
        <f t="shared" si="31"/>
        <v>daatum</v>
      </c>
      <c r="Q167" s="350" t="str">
        <f t="shared" si="31"/>
        <v>kokku €</v>
      </c>
      <c r="R167" s="350" t="s">
        <v>338</v>
      </c>
      <c r="S167" s="350" t="s">
        <v>10</v>
      </c>
    </row>
    <row r="168" spans="1:19" ht="12.75">
      <c r="A168" s="96"/>
      <c r="B168" s="92"/>
      <c r="C168" s="92"/>
      <c r="D168" s="11"/>
      <c r="E168" s="99"/>
      <c r="F168" s="76"/>
      <c r="G168" s="84"/>
      <c r="H168" s="81"/>
      <c r="I168" s="76"/>
      <c r="J168" s="331"/>
      <c r="K168" s="109"/>
      <c r="L168" s="232"/>
      <c r="M168" s="118"/>
      <c r="N168" s="118"/>
      <c r="O168" s="118"/>
      <c r="P168" s="118"/>
      <c r="Q168" s="232"/>
      <c r="R168" s="351"/>
      <c r="S168" s="351"/>
    </row>
    <row r="169" spans="1:19" ht="12.75">
      <c r="A169" s="96"/>
      <c r="B169" s="98" t="s">
        <v>213</v>
      </c>
      <c r="C169" s="98"/>
      <c r="D169" s="323" t="str">
        <f>'ea detail'!D169</f>
        <v>MONTEERIJA</v>
      </c>
      <c r="E169" s="99"/>
      <c r="F169" s="76">
        <f>'ea detail'!F169</f>
        <v>0</v>
      </c>
      <c r="G169" s="322">
        <f>'ea detail'!G169</f>
        <v>0</v>
      </c>
      <c r="H169" s="94">
        <f>'ea detail'!H169</f>
        <v>0</v>
      </c>
      <c r="I169" s="76">
        <f>F169*H169</f>
        <v>0</v>
      </c>
      <c r="J169" s="331"/>
      <c r="K169" s="109"/>
      <c r="L169" s="355">
        <f>'ea detail'!L169</f>
        <v>0</v>
      </c>
      <c r="M169" s="305"/>
      <c r="N169" s="305"/>
      <c r="O169" s="305"/>
      <c r="P169" s="305"/>
      <c r="Q169" s="232">
        <f>SUM(L169:P169)</f>
        <v>0</v>
      </c>
      <c r="R169" s="352">
        <f>'ea detail'!Q169-'teg detail'!Q169</f>
        <v>0</v>
      </c>
      <c r="S169" s="352">
        <f>IF(I169=0,0,Q169/I169*100)</f>
        <v>0</v>
      </c>
    </row>
    <row r="170" spans="1:19" ht="12.75">
      <c r="A170" s="96"/>
      <c r="B170" s="98"/>
      <c r="C170" s="98"/>
      <c r="D170" s="323" t="str">
        <f>'ea detail'!D170</f>
        <v>HELIREŽISSÖÖR</v>
      </c>
      <c r="E170" s="99"/>
      <c r="F170" s="76">
        <f>'ea detail'!F170</f>
        <v>0</v>
      </c>
      <c r="G170" s="322">
        <f>'ea detail'!G170</f>
        <v>0</v>
      </c>
      <c r="H170" s="94">
        <f>'ea detail'!H170</f>
        <v>0</v>
      </c>
      <c r="I170" s="76">
        <f>F170*H170</f>
        <v>0</v>
      </c>
      <c r="J170" s="331"/>
      <c r="K170" s="109"/>
      <c r="L170" s="355">
        <f>'ea detail'!L170</f>
        <v>0</v>
      </c>
      <c r="M170" s="305"/>
      <c r="N170" s="305"/>
      <c r="O170" s="305"/>
      <c r="P170" s="305"/>
      <c r="Q170" s="232">
        <f>SUM(L170:P170)</f>
        <v>0</v>
      </c>
      <c r="R170" s="352">
        <f>'ea detail'!Q170-'teg detail'!Q170</f>
        <v>0</v>
      </c>
      <c r="S170" s="352">
        <f>IF(I170=0,0,Q170/I170*100)</f>
        <v>0</v>
      </c>
    </row>
    <row r="171" spans="1:19" ht="12.75">
      <c r="A171" s="96"/>
      <c r="B171" s="98"/>
      <c r="C171" s="98"/>
      <c r="D171" s="323" t="str">
        <f>'ea detail'!D171</f>
        <v>HELIREŽISSÖÖRI ASSISTENT</v>
      </c>
      <c r="E171" s="99"/>
      <c r="F171" s="76">
        <f>'ea detail'!F171</f>
        <v>0</v>
      </c>
      <c r="G171" s="322">
        <f>'ea detail'!G171</f>
        <v>0</v>
      </c>
      <c r="H171" s="94">
        <f>'ea detail'!H171</f>
        <v>0</v>
      </c>
      <c r="I171" s="76">
        <f>F171*H171</f>
        <v>0</v>
      </c>
      <c r="J171" s="331"/>
      <c r="K171" s="109"/>
      <c r="L171" s="355">
        <f>'ea detail'!L171</f>
        <v>0</v>
      </c>
      <c r="M171" s="305"/>
      <c r="N171" s="305"/>
      <c r="O171" s="305"/>
      <c r="P171" s="305"/>
      <c r="Q171" s="232">
        <f>SUM(L171:P171)</f>
        <v>0</v>
      </c>
      <c r="R171" s="352">
        <f>'ea detail'!Q171-'teg detail'!Q171</f>
        <v>0</v>
      </c>
      <c r="S171" s="352">
        <f>IF(I171=0,0,Q171/I171*100)</f>
        <v>0</v>
      </c>
    </row>
    <row r="172" spans="1:19" ht="12.75">
      <c r="A172" s="96"/>
      <c r="B172" s="98"/>
      <c r="C172" s="98"/>
      <c r="D172" s="323" t="str">
        <f>'ea detail'!D172</f>
        <v>MONTAAžIRUUMI / -SEADMED RENT</v>
      </c>
      <c r="E172" s="99"/>
      <c r="F172" s="76">
        <f>'ea detail'!F172</f>
        <v>0</v>
      </c>
      <c r="G172" s="322">
        <f>'ea detail'!G172</f>
        <v>0</v>
      </c>
      <c r="H172" s="94">
        <f>'ea detail'!H172</f>
        <v>0</v>
      </c>
      <c r="I172" s="76">
        <f>F172*H172</f>
        <v>0</v>
      </c>
      <c r="J172" s="331"/>
      <c r="K172" s="109"/>
      <c r="L172" s="355">
        <f>'ea detail'!L172</f>
        <v>0</v>
      </c>
      <c r="M172" s="305"/>
      <c r="N172" s="305"/>
      <c r="O172" s="305"/>
      <c r="P172" s="305"/>
      <c r="Q172" s="232">
        <f>SUM(L172:P172)</f>
        <v>0</v>
      </c>
      <c r="R172" s="352">
        <f>'ea detail'!Q172-'teg detail'!Q172</f>
        <v>0</v>
      </c>
      <c r="S172" s="352">
        <f>IF(I172=0,0,Q172/I172*100)</f>
        <v>0</v>
      </c>
    </row>
    <row r="173" spans="1:19" ht="12.75">
      <c r="A173" s="96"/>
      <c r="B173" s="98" t="s">
        <v>244</v>
      </c>
      <c r="C173" s="98"/>
      <c r="D173" s="323" t="str">
        <f>'ea detail'!D173</f>
        <v>OFF-LINE MONTAAŽ</v>
      </c>
      <c r="E173" s="99"/>
      <c r="F173" s="76">
        <f>'ea detail'!F173</f>
        <v>0</v>
      </c>
      <c r="G173" s="322">
        <f>'ea detail'!G173</f>
        <v>0</v>
      </c>
      <c r="H173" s="94">
        <f>'ea detail'!H173</f>
        <v>0</v>
      </c>
      <c r="I173" s="76">
        <f aca="true" t="shared" si="32" ref="I173:I184">F173*H173</f>
        <v>0</v>
      </c>
      <c r="J173" s="331"/>
      <c r="K173" s="109"/>
      <c r="L173" s="355">
        <f>'ea detail'!L173</f>
        <v>0</v>
      </c>
      <c r="M173" s="305"/>
      <c r="N173" s="305"/>
      <c r="O173" s="305"/>
      <c r="P173" s="305"/>
      <c r="Q173" s="232">
        <f aca="true" t="shared" si="33" ref="Q173:Q184">SUM(L173:P173)</f>
        <v>0</v>
      </c>
      <c r="R173" s="352">
        <f>'ea detail'!Q173-'teg detail'!Q173</f>
        <v>0</v>
      </c>
      <c r="S173" s="352">
        <f aca="true" t="shared" si="34" ref="S173:S184">IF(I173=0,0,Q173/I173*100)</f>
        <v>0</v>
      </c>
    </row>
    <row r="174" spans="1:19" ht="12.75">
      <c r="A174" s="96"/>
      <c r="B174" s="98" t="s">
        <v>214</v>
      </c>
      <c r="C174" s="98"/>
      <c r="D174" s="323" t="str">
        <f>'ea detail'!D174</f>
        <v>ON-LINE MONTAAŽ</v>
      </c>
      <c r="E174" s="99"/>
      <c r="F174" s="76">
        <f>'ea detail'!F174</f>
        <v>0</v>
      </c>
      <c r="G174" s="322">
        <f>'ea detail'!G174</f>
        <v>0</v>
      </c>
      <c r="H174" s="94">
        <f>'ea detail'!H174</f>
        <v>0</v>
      </c>
      <c r="I174" s="76">
        <f t="shared" si="32"/>
        <v>0</v>
      </c>
      <c r="J174" s="331"/>
      <c r="K174" s="109"/>
      <c r="L174" s="355">
        <f>'ea detail'!L174</f>
        <v>0</v>
      </c>
      <c r="M174" s="305"/>
      <c r="N174" s="305"/>
      <c r="O174" s="305"/>
      <c r="P174" s="305"/>
      <c r="Q174" s="232">
        <f t="shared" si="33"/>
        <v>0</v>
      </c>
      <c r="R174" s="352">
        <f>'ea detail'!Q174-'teg detail'!Q174</f>
        <v>0</v>
      </c>
      <c r="S174" s="352">
        <f t="shared" si="34"/>
        <v>0</v>
      </c>
    </row>
    <row r="175" spans="1:19" ht="12.75">
      <c r="A175" s="96"/>
      <c r="B175" s="98" t="s">
        <v>55</v>
      </c>
      <c r="C175" s="98"/>
      <c r="D175" s="323" t="str">
        <f>'ea detail'!D175</f>
        <v>VÄRVIMÄÄRAMINE</v>
      </c>
      <c r="E175" s="99"/>
      <c r="F175" s="76">
        <f>'ea detail'!F175</f>
        <v>0</v>
      </c>
      <c r="G175" s="322">
        <f>'ea detail'!G175</f>
        <v>0</v>
      </c>
      <c r="H175" s="94">
        <f>'ea detail'!H175</f>
        <v>0</v>
      </c>
      <c r="I175" s="76">
        <f t="shared" si="32"/>
        <v>0</v>
      </c>
      <c r="J175" s="331"/>
      <c r="K175" s="109"/>
      <c r="L175" s="355">
        <f>'ea detail'!L175</f>
        <v>0</v>
      </c>
      <c r="M175" s="305"/>
      <c r="N175" s="305"/>
      <c r="O175" s="305"/>
      <c r="P175" s="305"/>
      <c r="Q175" s="232">
        <f t="shared" si="33"/>
        <v>0</v>
      </c>
      <c r="R175" s="352">
        <f>'ea detail'!Q175-'teg detail'!Q175</f>
        <v>0</v>
      </c>
      <c r="S175" s="352">
        <f t="shared" si="34"/>
        <v>0</v>
      </c>
    </row>
    <row r="176" spans="1:19" ht="12.75">
      <c r="A176" s="96"/>
      <c r="B176" s="98" t="s">
        <v>56</v>
      </c>
      <c r="C176" s="98"/>
      <c r="D176" s="323" t="str">
        <f>'ea detail'!D176</f>
        <v>ERIEFEKTID</v>
      </c>
      <c r="E176" s="99"/>
      <c r="F176" s="76">
        <f>'ea detail'!F176</f>
        <v>0</v>
      </c>
      <c r="G176" s="322">
        <f>'ea detail'!G176</f>
        <v>0</v>
      </c>
      <c r="H176" s="94">
        <f>'ea detail'!H176</f>
        <v>0</v>
      </c>
      <c r="I176" s="76">
        <f t="shared" si="32"/>
        <v>0</v>
      </c>
      <c r="J176" s="331"/>
      <c r="K176" s="109"/>
      <c r="L176" s="355">
        <f>'ea detail'!L176</f>
        <v>0</v>
      </c>
      <c r="M176" s="305"/>
      <c r="N176" s="305"/>
      <c r="O176" s="305"/>
      <c r="P176" s="305"/>
      <c r="Q176" s="232">
        <f t="shared" si="33"/>
        <v>0</v>
      </c>
      <c r="R176" s="352">
        <f>'ea detail'!Q176-'teg detail'!Q176</f>
        <v>0</v>
      </c>
      <c r="S176" s="352">
        <f t="shared" si="34"/>
        <v>0</v>
      </c>
    </row>
    <row r="177" spans="1:19" ht="12.75">
      <c r="A177" s="96"/>
      <c r="B177" s="98" t="s">
        <v>216</v>
      </c>
      <c r="C177" s="98"/>
      <c r="D177" s="323" t="str">
        <f>'ea detail'!D177</f>
        <v>HELIMONTAAŽ</v>
      </c>
      <c r="E177" s="99"/>
      <c r="F177" s="76">
        <f>'ea detail'!F177</f>
        <v>0</v>
      </c>
      <c r="G177" s="322">
        <f>'ea detail'!G177</f>
        <v>0</v>
      </c>
      <c r="H177" s="94">
        <f>'ea detail'!H177</f>
        <v>0</v>
      </c>
      <c r="I177" s="76">
        <f t="shared" si="32"/>
        <v>0</v>
      </c>
      <c r="J177" s="331"/>
      <c r="K177" s="109"/>
      <c r="L177" s="355">
        <f>'ea detail'!L177</f>
        <v>0</v>
      </c>
      <c r="M177" s="305"/>
      <c r="N177" s="305"/>
      <c r="O177" s="305"/>
      <c r="P177" s="305"/>
      <c r="Q177" s="232">
        <f t="shared" si="33"/>
        <v>0</v>
      </c>
      <c r="R177" s="352">
        <f>'ea detail'!Q177-'teg detail'!Q177</f>
        <v>0</v>
      </c>
      <c r="S177" s="352">
        <f t="shared" si="34"/>
        <v>0</v>
      </c>
    </row>
    <row r="178" spans="1:19" ht="12.75" hidden="1">
      <c r="A178" s="96"/>
      <c r="B178" s="98"/>
      <c r="C178" s="98"/>
      <c r="D178" s="323" t="str">
        <f>'ea detail'!D178</f>
        <v>DUBLEERIMINE / DIKTOR</v>
      </c>
      <c r="E178" s="99"/>
      <c r="F178" s="76">
        <f>'ea detail'!F178</f>
        <v>0</v>
      </c>
      <c r="G178" s="322">
        <f>'ea detail'!G178</f>
        <v>0</v>
      </c>
      <c r="H178" s="94">
        <f>'ea detail'!H178</f>
        <v>0</v>
      </c>
      <c r="I178" s="76">
        <f t="shared" si="32"/>
        <v>0</v>
      </c>
      <c r="J178" s="331"/>
      <c r="K178" s="109"/>
      <c r="L178" s="355">
        <f>'ea detail'!L178</f>
        <v>0</v>
      </c>
      <c r="M178" s="305"/>
      <c r="N178" s="305"/>
      <c r="O178" s="305"/>
      <c r="P178" s="305"/>
      <c r="Q178" s="232">
        <f t="shared" si="33"/>
        <v>0</v>
      </c>
      <c r="R178" s="352">
        <f>'ea detail'!Q178-'teg detail'!Q178</f>
        <v>0</v>
      </c>
      <c r="S178" s="352">
        <f t="shared" si="34"/>
        <v>0</v>
      </c>
    </row>
    <row r="179" spans="1:19" ht="12.75" hidden="1">
      <c r="A179" s="96"/>
      <c r="B179" s="11"/>
      <c r="C179" s="11"/>
      <c r="D179" s="323" t="str">
        <f>'ea detail'!D179</f>
        <v>KOKKUSALVESTUS</v>
      </c>
      <c r="E179" s="99"/>
      <c r="F179" s="76">
        <f>'ea detail'!F179</f>
        <v>0</v>
      </c>
      <c r="G179" s="322">
        <f>'ea detail'!G179</f>
        <v>0</v>
      </c>
      <c r="H179" s="94">
        <f>'ea detail'!H179</f>
        <v>0</v>
      </c>
      <c r="I179" s="76">
        <f t="shared" si="32"/>
        <v>0</v>
      </c>
      <c r="J179" s="331"/>
      <c r="K179" s="109"/>
      <c r="L179" s="355">
        <f>'ea detail'!L179</f>
        <v>0</v>
      </c>
      <c r="M179" s="305"/>
      <c r="N179" s="305"/>
      <c r="O179" s="305"/>
      <c r="P179" s="305"/>
      <c r="Q179" s="232">
        <f t="shared" si="33"/>
        <v>0</v>
      </c>
      <c r="R179" s="352">
        <f>'ea detail'!Q179-'teg detail'!Q179</f>
        <v>0</v>
      </c>
      <c r="S179" s="352">
        <f t="shared" si="34"/>
        <v>0</v>
      </c>
    </row>
    <row r="180" spans="1:19" ht="12.75">
      <c r="A180" s="96"/>
      <c r="B180" s="98" t="s">
        <v>58</v>
      </c>
      <c r="C180" s="99" t="s">
        <v>59</v>
      </c>
      <c r="D180" s="323" t="str">
        <f>'ea detail'!D180</f>
        <v>DOLBY LITSENTS</v>
      </c>
      <c r="E180" s="99"/>
      <c r="F180" s="76">
        <f>'ea detail'!F180</f>
        <v>0</v>
      </c>
      <c r="G180" s="322">
        <f>'ea detail'!G180</f>
        <v>0</v>
      </c>
      <c r="H180" s="94">
        <f>'ea detail'!H180</f>
        <v>0</v>
      </c>
      <c r="I180" s="76">
        <f t="shared" si="32"/>
        <v>0</v>
      </c>
      <c r="J180" s="331"/>
      <c r="K180" s="109"/>
      <c r="L180" s="355">
        <f>'ea detail'!L180</f>
        <v>0</v>
      </c>
      <c r="M180" s="305"/>
      <c r="N180" s="305"/>
      <c r="O180" s="305"/>
      <c r="P180" s="305"/>
      <c r="Q180" s="232">
        <f t="shared" si="33"/>
        <v>0</v>
      </c>
      <c r="R180" s="352">
        <f>'ea detail'!Q180-'teg detail'!Q180</f>
        <v>0</v>
      </c>
      <c r="S180" s="352">
        <f t="shared" si="34"/>
        <v>0</v>
      </c>
    </row>
    <row r="181" spans="1:19" ht="12.75">
      <c r="A181" s="96"/>
      <c r="B181" s="98" t="s">
        <v>62</v>
      </c>
      <c r="C181" s="99" t="s">
        <v>63</v>
      </c>
      <c r="D181" s="323">
        <f>'ea detail'!D181</f>
        <v>0</v>
      </c>
      <c r="E181" s="99"/>
      <c r="F181" s="76">
        <f>'ea detail'!F181</f>
        <v>0</v>
      </c>
      <c r="G181" s="322">
        <f>'ea detail'!G181</f>
        <v>0</v>
      </c>
      <c r="H181" s="94">
        <f>'ea detail'!H181</f>
        <v>0</v>
      </c>
      <c r="I181" s="76">
        <f t="shared" si="32"/>
        <v>0</v>
      </c>
      <c r="J181" s="331"/>
      <c r="K181" s="109"/>
      <c r="L181" s="355">
        <f>'ea detail'!L181</f>
        <v>0</v>
      </c>
      <c r="M181" s="305"/>
      <c r="N181" s="305"/>
      <c r="O181" s="305"/>
      <c r="P181" s="305"/>
      <c r="Q181" s="232">
        <f t="shared" si="33"/>
        <v>0</v>
      </c>
      <c r="R181" s="352">
        <f>'ea detail'!Q181-'teg detail'!Q181</f>
        <v>0</v>
      </c>
      <c r="S181" s="352">
        <f t="shared" si="34"/>
        <v>0</v>
      </c>
    </row>
    <row r="182" spans="1:19" ht="12.75">
      <c r="A182" s="96"/>
      <c r="B182" s="98" t="s">
        <v>53</v>
      </c>
      <c r="C182" s="99" t="s">
        <v>64</v>
      </c>
      <c r="D182" s="323" t="str">
        <f>'ea detail'!D182</f>
        <v>DCP MASTER</v>
      </c>
      <c r="E182" s="99"/>
      <c r="F182" s="76">
        <f>'ea detail'!F182</f>
        <v>0</v>
      </c>
      <c r="G182" s="322">
        <f>'ea detail'!G182</f>
        <v>0</v>
      </c>
      <c r="H182" s="94">
        <f>'ea detail'!H182</f>
        <v>0</v>
      </c>
      <c r="I182" s="76">
        <f t="shared" si="32"/>
        <v>0</v>
      </c>
      <c r="J182" s="331"/>
      <c r="K182" s="109"/>
      <c r="L182" s="355">
        <f>'ea detail'!L182</f>
        <v>0</v>
      </c>
      <c r="M182" s="305"/>
      <c r="N182" s="305"/>
      <c r="O182" s="305"/>
      <c r="P182" s="305"/>
      <c r="Q182" s="232">
        <f t="shared" si="33"/>
        <v>0</v>
      </c>
      <c r="R182" s="352">
        <f>'ea detail'!Q182-'teg detail'!Q182</f>
        <v>0</v>
      </c>
      <c r="S182" s="352">
        <f t="shared" si="34"/>
        <v>0</v>
      </c>
    </row>
    <row r="183" spans="1:19" ht="12.75">
      <c r="A183" s="96"/>
      <c r="B183" s="99"/>
      <c r="C183" s="99" t="s">
        <v>65</v>
      </c>
      <c r="D183" s="323" t="str">
        <f>'ea detail'!D183</f>
        <v>LÄBIVAATUSSAAL</v>
      </c>
      <c r="E183" s="99"/>
      <c r="F183" s="76">
        <f>'ea detail'!F183</f>
        <v>0</v>
      </c>
      <c r="G183" s="322">
        <f>'ea detail'!G183</f>
        <v>0</v>
      </c>
      <c r="H183" s="94">
        <f>'ea detail'!H183</f>
        <v>0</v>
      </c>
      <c r="I183" s="76">
        <f t="shared" si="32"/>
        <v>0</v>
      </c>
      <c r="J183" s="331"/>
      <c r="K183" s="109"/>
      <c r="L183" s="355">
        <f>'ea detail'!L183</f>
        <v>0</v>
      </c>
      <c r="M183" s="305"/>
      <c r="N183" s="305"/>
      <c r="O183" s="305"/>
      <c r="P183" s="305"/>
      <c r="Q183" s="232">
        <f t="shared" si="33"/>
        <v>0</v>
      </c>
      <c r="R183" s="352">
        <f>'ea detail'!Q183-'teg detail'!Q183</f>
        <v>0</v>
      </c>
      <c r="S183" s="352">
        <f t="shared" si="34"/>
        <v>0</v>
      </c>
    </row>
    <row r="184" spans="1:19" ht="12.75">
      <c r="A184" s="96"/>
      <c r="B184" s="98" t="s">
        <v>66</v>
      </c>
      <c r="C184" s="99" t="s">
        <v>67</v>
      </c>
      <c r="D184" s="323" t="str">
        <f>'ea detail'!D184</f>
        <v>MUUD KULUD</v>
      </c>
      <c r="E184" s="99"/>
      <c r="F184" s="76">
        <f>'ea detail'!F184</f>
        <v>0</v>
      </c>
      <c r="G184" s="322">
        <f>'ea detail'!G184</f>
        <v>0</v>
      </c>
      <c r="H184" s="94">
        <f>'ea detail'!H184</f>
        <v>0</v>
      </c>
      <c r="I184" s="76">
        <f t="shared" si="32"/>
        <v>0</v>
      </c>
      <c r="J184" s="331"/>
      <c r="K184" s="109"/>
      <c r="L184" s="355">
        <f>'ea detail'!L184</f>
        <v>0</v>
      </c>
      <c r="M184" s="305"/>
      <c r="N184" s="305"/>
      <c r="O184" s="305"/>
      <c r="P184" s="305"/>
      <c r="Q184" s="232">
        <f t="shared" si="33"/>
        <v>0</v>
      </c>
      <c r="R184" s="352">
        <f>'ea detail'!Q184-'teg detail'!Q184</f>
        <v>0</v>
      </c>
      <c r="S184" s="352">
        <f t="shared" si="34"/>
        <v>0</v>
      </c>
    </row>
    <row r="185" spans="1:19" ht="12.75">
      <c r="A185" s="96"/>
      <c r="B185" s="99"/>
      <c r="C185" s="99"/>
      <c r="D185" s="99"/>
      <c r="E185" s="99"/>
      <c r="F185" s="76"/>
      <c r="G185" s="84"/>
      <c r="H185" s="81"/>
      <c r="I185" s="76"/>
      <c r="J185" s="331"/>
      <c r="K185" s="109"/>
      <c r="L185" s="232"/>
      <c r="M185" s="118"/>
      <c r="N185" s="118"/>
      <c r="O185" s="118"/>
      <c r="P185" s="118"/>
      <c r="Q185" s="232"/>
      <c r="R185" s="351"/>
      <c r="S185" s="351"/>
    </row>
    <row r="186" spans="1:19" ht="12.75">
      <c r="A186" s="96"/>
      <c r="B186" s="91" t="s">
        <v>68</v>
      </c>
      <c r="C186" s="91"/>
      <c r="D186" s="92" t="s">
        <v>153</v>
      </c>
      <c r="E186" s="92"/>
      <c r="F186" s="76"/>
      <c r="G186" s="84"/>
      <c r="H186" s="81"/>
      <c r="I186" s="90">
        <f>SUM(I168:I184)</f>
        <v>0</v>
      </c>
      <c r="J186" s="331"/>
      <c r="K186" s="109"/>
      <c r="L186" s="90">
        <f>SUM(L169:L184)</f>
        <v>0</v>
      </c>
      <c r="M186" s="82">
        <f>SUM(M169:M184)</f>
        <v>0</v>
      </c>
      <c r="N186" s="82">
        <f>SUM(N169:N184)</f>
        <v>0</v>
      </c>
      <c r="O186" s="82">
        <f>SUM(O169:O184)</f>
        <v>0</v>
      </c>
      <c r="P186" s="82">
        <f>SUM(P169:P184)</f>
        <v>0</v>
      </c>
      <c r="Q186" s="353">
        <f>SUM(L186:P186)</f>
        <v>0</v>
      </c>
      <c r="R186" s="354">
        <f>'ea detail'!Q186-'teg detail'!Q186</f>
        <v>0</v>
      </c>
      <c r="S186" s="354">
        <f>IF(I186=0,0,Q186/I186*100)</f>
        <v>0</v>
      </c>
    </row>
    <row r="187" spans="1:19" s="89" customFormat="1" ht="12.75">
      <c r="A187" s="329"/>
      <c r="B187" s="30"/>
      <c r="C187" s="30"/>
      <c r="D187" s="327" t="s">
        <v>113</v>
      </c>
      <c r="E187" s="100"/>
      <c r="F187" s="87"/>
      <c r="G187" s="88"/>
      <c r="H187" s="101"/>
      <c r="I187" s="87"/>
      <c r="J187" s="335"/>
      <c r="K187" s="112"/>
      <c r="L187" s="355"/>
      <c r="M187" s="233"/>
      <c r="N187" s="233"/>
      <c r="O187" s="233"/>
      <c r="P187" s="233"/>
      <c r="Q187" s="355"/>
      <c r="R187" s="356"/>
      <c r="S187" s="356"/>
    </row>
    <row r="188" spans="1:19" ht="12.75">
      <c r="A188" s="312">
        <f>'ea detail'!A188</f>
        <v>13</v>
      </c>
      <c r="B188" s="313" t="s">
        <v>6</v>
      </c>
      <c r="C188" s="313"/>
      <c r="D188" s="314" t="s">
        <v>136</v>
      </c>
      <c r="E188" s="328"/>
      <c r="F188" s="315" t="s">
        <v>149</v>
      </c>
      <c r="G188" s="316" t="s">
        <v>148</v>
      </c>
      <c r="H188" s="317" t="s">
        <v>150</v>
      </c>
      <c r="I188" s="318" t="s">
        <v>151</v>
      </c>
      <c r="J188" s="319" t="s">
        <v>20</v>
      </c>
      <c r="K188" s="109"/>
      <c r="L188" s="395" t="str">
        <f aca="true" t="shared" si="35" ref="L188:Q188">L7</f>
        <v>Arendus</v>
      </c>
      <c r="M188" s="395" t="str">
        <f t="shared" si="35"/>
        <v>daatum</v>
      </c>
      <c r="N188" s="395" t="str">
        <f t="shared" si="35"/>
        <v>daatum</v>
      </c>
      <c r="O188" s="395" t="str">
        <f t="shared" si="35"/>
        <v>daatum</v>
      </c>
      <c r="P188" s="395" t="str">
        <f t="shared" si="35"/>
        <v>daatum</v>
      </c>
      <c r="Q188" s="350" t="str">
        <f t="shared" si="35"/>
        <v>kokku €</v>
      </c>
      <c r="R188" s="350" t="s">
        <v>338</v>
      </c>
      <c r="S188" s="350" t="s">
        <v>10</v>
      </c>
    </row>
    <row r="189" spans="1:19" ht="12.75">
      <c r="A189" s="96"/>
      <c r="B189" s="75"/>
      <c r="C189" s="75"/>
      <c r="D189" s="75"/>
      <c r="E189" s="75"/>
      <c r="F189" s="76"/>
      <c r="G189" s="84"/>
      <c r="H189" s="81"/>
      <c r="I189" s="76"/>
      <c r="J189" s="331"/>
      <c r="K189" s="109"/>
      <c r="L189" s="232"/>
      <c r="M189" s="118"/>
      <c r="N189" s="118"/>
      <c r="O189" s="118"/>
      <c r="P189" s="118"/>
      <c r="Q189" s="232"/>
      <c r="R189" s="351"/>
      <c r="S189" s="351"/>
    </row>
    <row r="190" spans="1:19" ht="12.75">
      <c r="A190" s="96"/>
      <c r="B190" s="74" t="s">
        <v>69</v>
      </c>
      <c r="C190" s="75" t="s">
        <v>70</v>
      </c>
      <c r="D190" s="75" t="str">
        <f>'ea detail'!D190</f>
        <v>ORIGINAALMUUSIKA HELILOOJA (töö)</v>
      </c>
      <c r="E190" s="75"/>
      <c r="F190" s="76">
        <f>'ea detail'!F190</f>
        <v>0</v>
      </c>
      <c r="G190" s="322">
        <f>'ea detail'!G190</f>
        <v>0</v>
      </c>
      <c r="H190" s="94">
        <f>'ea detail'!H190</f>
        <v>0</v>
      </c>
      <c r="I190" s="76">
        <f>F190*H190</f>
        <v>0</v>
      </c>
      <c r="J190" s="321" t="str">
        <f>'ea detail'!J190</f>
        <v>x</v>
      </c>
      <c r="K190" s="109"/>
      <c r="L190" s="355">
        <f>'ea detail'!L190</f>
        <v>0</v>
      </c>
      <c r="M190" s="305"/>
      <c r="N190" s="305"/>
      <c r="O190" s="305"/>
      <c r="P190" s="305"/>
      <c r="Q190" s="232">
        <f>SUM(L190:P190)</f>
        <v>0</v>
      </c>
      <c r="R190" s="352">
        <f>'ea detail'!Q190-'teg detail'!Q190</f>
        <v>0</v>
      </c>
      <c r="S190" s="352">
        <f>IF(I190=0,0,Q190/I190*100)</f>
        <v>0</v>
      </c>
    </row>
    <row r="191" spans="1:19" ht="12.75">
      <c r="A191" s="96"/>
      <c r="B191" s="74" t="s">
        <v>245</v>
      </c>
      <c r="C191" s="75"/>
      <c r="D191" s="75" t="str">
        <f>'ea detail'!D191</f>
        <v>ORIGINAALMUUSIKA HELILOOJA (õigused)</v>
      </c>
      <c r="E191" s="75"/>
      <c r="F191" s="76">
        <f>'ea detail'!F191</f>
        <v>0</v>
      </c>
      <c r="G191" s="322">
        <f>'ea detail'!G191</f>
        <v>0</v>
      </c>
      <c r="H191" s="94">
        <f>'ea detail'!H191</f>
        <v>0</v>
      </c>
      <c r="I191" s="76">
        <f aca="true" t="shared" si="36" ref="I191:I200">F191*H191</f>
        <v>0</v>
      </c>
      <c r="J191" s="321">
        <f>'ea detail'!J191</f>
        <v>0</v>
      </c>
      <c r="K191" s="109"/>
      <c r="L191" s="355">
        <f>'ea detail'!L191</f>
        <v>0</v>
      </c>
      <c r="M191" s="305"/>
      <c r="N191" s="305"/>
      <c r="O191" s="305"/>
      <c r="P191" s="305"/>
      <c r="Q191" s="232">
        <f aca="true" t="shared" si="37" ref="Q191:Q200">SUM(L191:P191)</f>
        <v>0</v>
      </c>
      <c r="R191" s="352">
        <f>'ea detail'!Q191-'teg detail'!Q191</f>
        <v>0</v>
      </c>
      <c r="S191" s="352">
        <f aca="true" t="shared" si="38" ref="S191:S200">IF(I191=0,0,Q191/I191*100)</f>
        <v>0</v>
      </c>
    </row>
    <row r="192" spans="1:19" ht="12.75">
      <c r="A192" s="96"/>
      <c r="B192" s="74" t="s">
        <v>71</v>
      </c>
      <c r="C192" s="75"/>
      <c r="D192" s="75" t="str">
        <f>'ea detail'!D192</f>
        <v>ESITAJAD</v>
      </c>
      <c r="E192" s="75"/>
      <c r="F192" s="76">
        <f>'ea detail'!F192</f>
        <v>0</v>
      </c>
      <c r="G192" s="322">
        <f>'ea detail'!G192</f>
        <v>0</v>
      </c>
      <c r="H192" s="94">
        <f>'ea detail'!H192</f>
        <v>0</v>
      </c>
      <c r="I192" s="76">
        <f t="shared" si="36"/>
        <v>0</v>
      </c>
      <c r="J192" s="321">
        <f>'ea detail'!J192</f>
        <v>0</v>
      </c>
      <c r="K192" s="109"/>
      <c r="L192" s="355">
        <f>'ea detail'!L192</f>
        <v>0</v>
      </c>
      <c r="M192" s="305"/>
      <c r="N192" s="305"/>
      <c r="O192" s="305"/>
      <c r="P192" s="305"/>
      <c r="Q192" s="232">
        <f t="shared" si="37"/>
        <v>0</v>
      </c>
      <c r="R192" s="352">
        <f>'ea detail'!Q192-'teg detail'!Q192</f>
        <v>0</v>
      </c>
      <c r="S192" s="352">
        <f t="shared" si="38"/>
        <v>0</v>
      </c>
    </row>
    <row r="193" spans="1:19" ht="12.75">
      <c r="A193" s="96"/>
      <c r="B193" s="74" t="s">
        <v>13</v>
      </c>
      <c r="C193" s="75"/>
      <c r="D193" s="75" t="str">
        <f>'ea detail'!D193</f>
        <v>INSTRUMENTIDE RENT</v>
      </c>
      <c r="E193" s="75"/>
      <c r="F193" s="76">
        <f>'ea detail'!F193</f>
        <v>0</v>
      </c>
      <c r="G193" s="322">
        <f>'ea detail'!G193</f>
        <v>0</v>
      </c>
      <c r="H193" s="94">
        <f>'ea detail'!H193</f>
        <v>0</v>
      </c>
      <c r="I193" s="76">
        <f t="shared" si="36"/>
        <v>0</v>
      </c>
      <c r="J193" s="321">
        <f>'ea detail'!J193</f>
        <v>0</v>
      </c>
      <c r="K193" s="109"/>
      <c r="L193" s="355">
        <f>'ea detail'!L193</f>
        <v>0</v>
      </c>
      <c r="M193" s="305"/>
      <c r="N193" s="305"/>
      <c r="O193" s="305"/>
      <c r="P193" s="305"/>
      <c r="Q193" s="232">
        <f t="shared" si="37"/>
        <v>0</v>
      </c>
      <c r="R193" s="352">
        <f>'ea detail'!Q193-'teg detail'!Q193</f>
        <v>0</v>
      </c>
      <c r="S193" s="352">
        <f t="shared" si="38"/>
        <v>0</v>
      </c>
    </row>
    <row r="194" spans="1:19" ht="12.75">
      <c r="A194" s="96"/>
      <c r="B194" s="74"/>
      <c r="C194" s="75"/>
      <c r="D194" s="75" t="str">
        <f>'ea detail'!D194</f>
        <v>PROOVIRUUM</v>
      </c>
      <c r="E194" s="75"/>
      <c r="F194" s="76">
        <f>'ea detail'!F194</f>
        <v>0</v>
      </c>
      <c r="G194" s="322">
        <f>'ea detail'!G194</f>
        <v>0</v>
      </c>
      <c r="H194" s="94">
        <f>'ea detail'!H194</f>
        <v>0</v>
      </c>
      <c r="I194" s="76">
        <f t="shared" si="36"/>
        <v>0</v>
      </c>
      <c r="J194" s="321">
        <f>'ea detail'!J194</f>
        <v>0</v>
      </c>
      <c r="K194" s="109"/>
      <c r="L194" s="355">
        <f>'ea detail'!L194</f>
        <v>0</v>
      </c>
      <c r="M194" s="305"/>
      <c r="N194" s="305"/>
      <c r="O194" s="305"/>
      <c r="P194" s="305"/>
      <c r="Q194" s="232">
        <f t="shared" si="37"/>
        <v>0</v>
      </c>
      <c r="R194" s="352">
        <f>'ea detail'!Q194-'teg detail'!Q194</f>
        <v>0</v>
      </c>
      <c r="S194" s="352">
        <f t="shared" si="38"/>
        <v>0</v>
      </c>
    </row>
    <row r="195" spans="1:19" ht="12.75">
      <c r="A195" s="96"/>
      <c r="B195" s="74"/>
      <c r="C195" s="75"/>
      <c r="D195" s="75" t="str">
        <f>'ea detail'!D195</f>
        <v>SALVESTUS</v>
      </c>
      <c r="E195" s="75"/>
      <c r="F195" s="76">
        <f>'ea detail'!F195</f>
        <v>0</v>
      </c>
      <c r="G195" s="322">
        <f>'ea detail'!G195</f>
        <v>0</v>
      </c>
      <c r="H195" s="94">
        <f>'ea detail'!H195</f>
        <v>0</v>
      </c>
      <c r="I195" s="76">
        <f t="shared" si="36"/>
        <v>0</v>
      </c>
      <c r="J195" s="321">
        <f>'ea detail'!J195</f>
        <v>0</v>
      </c>
      <c r="K195" s="109"/>
      <c r="L195" s="355">
        <f>'ea detail'!L195</f>
        <v>0</v>
      </c>
      <c r="M195" s="305"/>
      <c r="N195" s="305"/>
      <c r="O195" s="305"/>
      <c r="P195" s="305"/>
      <c r="Q195" s="232">
        <f t="shared" si="37"/>
        <v>0</v>
      </c>
      <c r="R195" s="352">
        <f>'ea detail'!Q195-'teg detail'!Q195</f>
        <v>0</v>
      </c>
      <c r="S195" s="352">
        <f t="shared" si="38"/>
        <v>0</v>
      </c>
    </row>
    <row r="196" spans="1:19" ht="12.75">
      <c r="A196" s="96"/>
      <c r="B196" s="74" t="s">
        <v>72</v>
      </c>
      <c r="C196" s="75"/>
      <c r="D196" s="75">
        <f>'ea detail'!D196</f>
        <v>0</v>
      </c>
      <c r="E196" s="75"/>
      <c r="F196" s="76">
        <f>'ea detail'!F196</f>
        <v>0</v>
      </c>
      <c r="G196" s="322">
        <f>'ea detail'!G196</f>
        <v>0</v>
      </c>
      <c r="H196" s="94">
        <f>'ea detail'!H196</f>
        <v>0</v>
      </c>
      <c r="I196" s="76">
        <f t="shared" si="36"/>
        <v>0</v>
      </c>
      <c r="J196" s="321">
        <f>'ea detail'!J196</f>
        <v>0</v>
      </c>
      <c r="K196" s="109"/>
      <c r="L196" s="355">
        <f>'ea detail'!L196</f>
        <v>0</v>
      </c>
      <c r="M196" s="305"/>
      <c r="N196" s="305"/>
      <c r="O196" s="305"/>
      <c r="P196" s="305"/>
      <c r="Q196" s="232">
        <f t="shared" si="37"/>
        <v>0</v>
      </c>
      <c r="R196" s="352">
        <f>'ea detail'!Q196-'teg detail'!Q196</f>
        <v>0</v>
      </c>
      <c r="S196" s="352">
        <f t="shared" si="38"/>
        <v>0</v>
      </c>
    </row>
    <row r="197" spans="1:19" ht="12.75">
      <c r="A197" s="96"/>
      <c r="B197" s="74" t="s">
        <v>73</v>
      </c>
      <c r="C197" s="75"/>
      <c r="D197" s="75" t="str">
        <f>'ea detail'!D197</f>
        <v>KASUTATUD MUUSIKA AUTORITASU</v>
      </c>
      <c r="E197" s="75"/>
      <c r="F197" s="76">
        <f>'ea detail'!F197</f>
        <v>0</v>
      </c>
      <c r="G197" s="322">
        <f>'ea detail'!G197</f>
        <v>0</v>
      </c>
      <c r="H197" s="94">
        <f>'ea detail'!H197</f>
        <v>0</v>
      </c>
      <c r="I197" s="76">
        <f t="shared" si="36"/>
        <v>0</v>
      </c>
      <c r="J197" s="321">
        <f>'ea detail'!J197</f>
        <v>0</v>
      </c>
      <c r="K197" s="109"/>
      <c r="L197" s="355">
        <f>'ea detail'!L197</f>
        <v>0</v>
      </c>
      <c r="M197" s="305"/>
      <c r="N197" s="305"/>
      <c r="O197" s="305"/>
      <c r="P197" s="305"/>
      <c r="Q197" s="232">
        <f t="shared" si="37"/>
        <v>0</v>
      </c>
      <c r="R197" s="352">
        <f>'ea detail'!Q197-'teg detail'!Q197</f>
        <v>0</v>
      </c>
      <c r="S197" s="352">
        <f t="shared" si="38"/>
        <v>0</v>
      </c>
    </row>
    <row r="198" spans="1:19" ht="12.75">
      <c r="A198" s="96"/>
      <c r="B198" s="74" t="s">
        <v>74</v>
      </c>
      <c r="C198" s="75" t="s">
        <v>75</v>
      </c>
      <c r="D198" s="75" t="str">
        <f>'ea detail'!D198</f>
        <v>KASUTATUD MUUSIKA ESITAJATASU</v>
      </c>
      <c r="E198" s="75"/>
      <c r="F198" s="76">
        <f>'ea detail'!F198</f>
        <v>0</v>
      </c>
      <c r="G198" s="322">
        <f>'ea detail'!G198</f>
        <v>0</v>
      </c>
      <c r="H198" s="94">
        <f>'ea detail'!H198</f>
        <v>0</v>
      </c>
      <c r="I198" s="76">
        <f t="shared" si="36"/>
        <v>0</v>
      </c>
      <c r="J198" s="321">
        <f>'ea detail'!J198</f>
        <v>0</v>
      </c>
      <c r="K198" s="109"/>
      <c r="L198" s="355">
        <f>'ea detail'!L198</f>
        <v>0</v>
      </c>
      <c r="M198" s="305"/>
      <c r="N198" s="305"/>
      <c r="O198" s="305"/>
      <c r="P198" s="305"/>
      <c r="Q198" s="232">
        <f t="shared" si="37"/>
        <v>0</v>
      </c>
      <c r="R198" s="352">
        <f>'ea detail'!Q198-'teg detail'!Q198</f>
        <v>0</v>
      </c>
      <c r="S198" s="352">
        <f t="shared" si="38"/>
        <v>0</v>
      </c>
    </row>
    <row r="199" spans="1:19" ht="12.75">
      <c r="A199" s="96"/>
      <c r="B199" s="74" t="s">
        <v>76</v>
      </c>
      <c r="C199" s="75"/>
      <c r="D199" s="75" t="str">
        <f>'ea detail'!D199</f>
        <v>KASUTATUD MUUSIKA FONOGRAMMITASU</v>
      </c>
      <c r="E199" s="75"/>
      <c r="F199" s="76">
        <f>'ea detail'!F199</f>
        <v>0</v>
      </c>
      <c r="G199" s="322">
        <f>'ea detail'!G199</f>
        <v>0</v>
      </c>
      <c r="H199" s="94">
        <f>'ea detail'!H199</f>
        <v>0</v>
      </c>
      <c r="I199" s="76">
        <f t="shared" si="36"/>
        <v>0</v>
      </c>
      <c r="J199" s="321">
        <f>'ea detail'!J199</f>
        <v>0</v>
      </c>
      <c r="K199" s="109"/>
      <c r="L199" s="355">
        <f>'ea detail'!L199</f>
        <v>0</v>
      </c>
      <c r="M199" s="305"/>
      <c r="N199" s="305"/>
      <c r="O199" s="305"/>
      <c r="P199" s="305"/>
      <c r="Q199" s="232">
        <f t="shared" si="37"/>
        <v>0</v>
      </c>
      <c r="R199" s="352">
        <f>'ea detail'!Q199-'teg detail'!Q199</f>
        <v>0</v>
      </c>
      <c r="S199" s="352">
        <f t="shared" si="38"/>
        <v>0</v>
      </c>
    </row>
    <row r="200" spans="1:19" ht="12.75">
      <c r="A200" s="96"/>
      <c r="B200" s="74" t="s">
        <v>17</v>
      </c>
      <c r="C200" s="75" t="s">
        <v>77</v>
      </c>
      <c r="D200" s="75" t="str">
        <f>'ea detail'!D200</f>
        <v>MUUD</v>
      </c>
      <c r="E200" s="75"/>
      <c r="F200" s="76">
        <f>'ea detail'!F200</f>
        <v>0</v>
      </c>
      <c r="G200" s="322">
        <f>'ea detail'!G200</f>
        <v>0</v>
      </c>
      <c r="H200" s="94">
        <f>'ea detail'!H200</f>
        <v>0</v>
      </c>
      <c r="I200" s="76">
        <f t="shared" si="36"/>
        <v>0</v>
      </c>
      <c r="J200" s="321">
        <f>'ea detail'!J200</f>
        <v>0</v>
      </c>
      <c r="K200" s="109"/>
      <c r="L200" s="355">
        <f>'ea detail'!L200</f>
        <v>0</v>
      </c>
      <c r="M200" s="305"/>
      <c r="N200" s="305"/>
      <c r="O200" s="305"/>
      <c r="P200" s="305"/>
      <c r="Q200" s="232">
        <f t="shared" si="37"/>
        <v>0</v>
      </c>
      <c r="R200" s="352">
        <f>'ea detail'!Q200-'teg detail'!Q200</f>
        <v>0</v>
      </c>
      <c r="S200" s="352">
        <f t="shared" si="38"/>
        <v>0</v>
      </c>
    </row>
    <row r="201" spans="1:19" ht="12.75">
      <c r="A201" s="96"/>
      <c r="B201" s="75"/>
      <c r="C201" s="75"/>
      <c r="D201" s="75"/>
      <c r="E201" s="75"/>
      <c r="F201" s="76"/>
      <c r="G201" s="84"/>
      <c r="H201" s="81"/>
      <c r="I201" s="76"/>
      <c r="J201" s="331"/>
      <c r="K201" s="109"/>
      <c r="L201" s="232"/>
      <c r="M201" s="118"/>
      <c r="N201" s="118"/>
      <c r="O201" s="118"/>
      <c r="P201" s="118"/>
      <c r="Q201" s="232"/>
      <c r="R201" s="351"/>
      <c r="S201" s="351"/>
    </row>
    <row r="202" spans="1:19" ht="12.75">
      <c r="A202" s="96"/>
      <c r="B202" s="91" t="s">
        <v>78</v>
      </c>
      <c r="C202" s="91"/>
      <c r="D202" s="92" t="s">
        <v>137</v>
      </c>
      <c r="E202" s="92"/>
      <c r="F202" s="76"/>
      <c r="G202" s="84"/>
      <c r="H202" s="81"/>
      <c r="I202" s="90">
        <f>SUM(I190:I200)</f>
        <v>0</v>
      </c>
      <c r="J202" s="331"/>
      <c r="K202" s="109"/>
      <c r="L202" s="90">
        <f>SUM(L190:L200)</f>
        <v>0</v>
      </c>
      <c r="M202" s="90">
        <f>SUM(M190:M200)</f>
        <v>0</v>
      </c>
      <c r="N202" s="90">
        <f>SUM(N190:N200)</f>
        <v>0</v>
      </c>
      <c r="O202" s="90">
        <f>SUM(O190:O200)</f>
        <v>0</v>
      </c>
      <c r="P202" s="90">
        <f>SUM(P190:P200)</f>
        <v>0</v>
      </c>
      <c r="Q202" s="353">
        <f>SUM(L202:P202)</f>
        <v>0</v>
      </c>
      <c r="R202" s="354">
        <f>'ea detail'!Q202-'teg detail'!Q202</f>
        <v>0</v>
      </c>
      <c r="S202" s="354">
        <f>IF(I202=0,0,Q202/I202*100)</f>
        <v>0</v>
      </c>
    </row>
    <row r="203" spans="1:19" ht="12.75">
      <c r="A203" s="96"/>
      <c r="B203" s="75"/>
      <c r="C203" s="75"/>
      <c r="D203" s="327" t="s">
        <v>113</v>
      </c>
      <c r="E203" s="75"/>
      <c r="F203" s="76"/>
      <c r="G203" s="84"/>
      <c r="H203" s="81"/>
      <c r="I203" s="76"/>
      <c r="J203" s="331"/>
      <c r="K203" s="109"/>
      <c r="L203" s="232"/>
      <c r="M203" s="118"/>
      <c r="N203" s="118"/>
      <c r="O203" s="118"/>
      <c r="P203" s="118"/>
      <c r="Q203" s="232"/>
      <c r="R203" s="351"/>
      <c r="S203" s="351"/>
    </row>
    <row r="204" spans="1:19" ht="12.75">
      <c r="A204" s="312">
        <f>'ea detail'!A204</f>
        <v>14</v>
      </c>
      <c r="B204" s="313" t="s">
        <v>7</v>
      </c>
      <c r="C204" s="313"/>
      <c r="D204" s="314" t="s">
        <v>259</v>
      </c>
      <c r="E204" s="328"/>
      <c r="F204" s="315" t="s">
        <v>149</v>
      </c>
      <c r="G204" s="316" t="s">
        <v>148</v>
      </c>
      <c r="H204" s="317" t="s">
        <v>150</v>
      </c>
      <c r="I204" s="318" t="s">
        <v>151</v>
      </c>
      <c r="J204" s="319" t="s">
        <v>20</v>
      </c>
      <c r="K204" s="109"/>
      <c r="L204" s="395" t="str">
        <f aca="true" t="shared" si="39" ref="L204:Q204">L7</f>
        <v>Arendus</v>
      </c>
      <c r="M204" s="395" t="str">
        <f t="shared" si="39"/>
        <v>daatum</v>
      </c>
      <c r="N204" s="395" t="str">
        <f t="shared" si="39"/>
        <v>daatum</v>
      </c>
      <c r="O204" s="395" t="str">
        <f t="shared" si="39"/>
        <v>daatum</v>
      </c>
      <c r="P204" s="395" t="str">
        <f t="shared" si="39"/>
        <v>daatum</v>
      </c>
      <c r="Q204" s="350" t="str">
        <f t="shared" si="39"/>
        <v>kokku €</v>
      </c>
      <c r="R204" s="350" t="s">
        <v>338</v>
      </c>
      <c r="S204" s="350" t="s">
        <v>10</v>
      </c>
    </row>
    <row r="205" spans="1:19" ht="12.75">
      <c r="A205" s="96"/>
      <c r="B205" s="75"/>
      <c r="C205" s="75"/>
      <c r="D205" s="75"/>
      <c r="E205" s="75"/>
      <c r="F205" s="76"/>
      <c r="G205" s="84"/>
      <c r="H205" s="81"/>
      <c r="I205" s="76"/>
      <c r="J205" s="331"/>
      <c r="K205" s="109"/>
      <c r="L205" s="232"/>
      <c r="M205" s="118"/>
      <c r="N205" s="118"/>
      <c r="O205" s="118"/>
      <c r="P205" s="118"/>
      <c r="Q205" s="232"/>
      <c r="R205" s="351"/>
      <c r="S205" s="351"/>
    </row>
    <row r="206" spans="1:19" ht="12.75">
      <c r="A206" s="96"/>
      <c r="B206" s="74" t="s">
        <v>7</v>
      </c>
      <c r="C206" s="74"/>
      <c r="D206" s="75" t="str">
        <f>'ea detail'!D206</f>
        <v>TIITRID</v>
      </c>
      <c r="E206" s="75"/>
      <c r="F206" s="76">
        <f>'ea detail'!F206</f>
        <v>0</v>
      </c>
      <c r="G206" s="322">
        <f>'ea detail'!G206</f>
        <v>0</v>
      </c>
      <c r="H206" s="94">
        <f>'ea detail'!H206</f>
        <v>0</v>
      </c>
      <c r="I206" s="76">
        <f>F206*H206</f>
        <v>0</v>
      </c>
      <c r="J206" s="321">
        <f>'ea detail'!J206</f>
        <v>0</v>
      </c>
      <c r="K206" s="109"/>
      <c r="L206" s="355">
        <f>'ea detail'!L206</f>
        <v>0</v>
      </c>
      <c r="M206" s="305"/>
      <c r="N206" s="305"/>
      <c r="O206" s="305"/>
      <c r="P206" s="305"/>
      <c r="Q206" s="232">
        <f>SUM(L206:P206)</f>
        <v>0</v>
      </c>
      <c r="R206" s="352">
        <f>'ea detail'!Q206-'teg detail'!Q206</f>
        <v>0</v>
      </c>
      <c r="S206" s="352">
        <f>IF(I206=0,0,Q206/I206*100)</f>
        <v>0</v>
      </c>
    </row>
    <row r="207" spans="1:19" ht="12.75">
      <c r="A207" s="96"/>
      <c r="B207" s="74" t="s">
        <v>247</v>
      </c>
      <c r="C207" s="74"/>
      <c r="D207" s="75" t="str">
        <f>'ea detail'!D207</f>
        <v>SUBTIITRID</v>
      </c>
      <c r="E207" s="75"/>
      <c r="F207" s="76">
        <f>'ea detail'!F207</f>
        <v>0</v>
      </c>
      <c r="G207" s="322">
        <f>'ea detail'!G207</f>
        <v>0</v>
      </c>
      <c r="H207" s="94">
        <f>'ea detail'!H207</f>
        <v>0</v>
      </c>
      <c r="I207" s="76">
        <f>F207*H207</f>
        <v>0</v>
      </c>
      <c r="J207" s="321">
        <f>'ea detail'!J207</f>
        <v>0</v>
      </c>
      <c r="K207" s="109"/>
      <c r="L207" s="355">
        <f>'ea detail'!L207</f>
        <v>0</v>
      </c>
      <c r="M207" s="305"/>
      <c r="N207" s="305"/>
      <c r="O207" s="305"/>
      <c r="P207" s="305"/>
      <c r="Q207" s="232">
        <f>SUM(L207:P207)</f>
        <v>0</v>
      </c>
      <c r="R207" s="352">
        <f>'ea detail'!Q207-'teg detail'!Q207</f>
        <v>0</v>
      </c>
      <c r="S207" s="352">
        <f>IF(I207=0,0,Q207/I207*100)</f>
        <v>0</v>
      </c>
    </row>
    <row r="208" spans="1:19" ht="12.75">
      <c r="A208" s="96"/>
      <c r="B208" s="74" t="s">
        <v>25</v>
      </c>
      <c r="C208" s="74"/>
      <c r="D208" s="75">
        <f>'ea detail'!D208</f>
        <v>0</v>
      </c>
      <c r="E208" s="75"/>
      <c r="F208" s="76">
        <f>'ea detail'!F208</f>
        <v>0</v>
      </c>
      <c r="G208" s="322">
        <f>'ea detail'!G208</f>
        <v>0</v>
      </c>
      <c r="H208" s="94">
        <f>'ea detail'!H208</f>
        <v>0</v>
      </c>
      <c r="I208" s="76">
        <f>F208*H208</f>
        <v>0</v>
      </c>
      <c r="J208" s="321">
        <f>'ea detail'!J208</f>
        <v>0</v>
      </c>
      <c r="K208" s="109"/>
      <c r="L208" s="355">
        <f>'ea detail'!L208</f>
        <v>0</v>
      </c>
      <c r="M208" s="305"/>
      <c r="N208" s="305"/>
      <c r="O208" s="305"/>
      <c r="P208" s="305"/>
      <c r="Q208" s="232">
        <f>SUM(L208:P208)</f>
        <v>0</v>
      </c>
      <c r="R208" s="352">
        <f>'ea detail'!Q208-'teg detail'!Q208</f>
        <v>0</v>
      </c>
      <c r="S208" s="352">
        <f>IF(I208=0,0,Q208/I208*100)</f>
        <v>0</v>
      </c>
    </row>
    <row r="209" spans="1:19" ht="12.75">
      <c r="A209" s="96"/>
      <c r="B209" s="97" t="s">
        <v>17</v>
      </c>
      <c r="C209" s="97"/>
      <c r="D209" s="75" t="str">
        <f>'ea detail'!D209</f>
        <v>MUUD</v>
      </c>
      <c r="E209" s="75"/>
      <c r="F209" s="76">
        <f>'ea detail'!F209</f>
        <v>0</v>
      </c>
      <c r="G209" s="322">
        <f>'ea detail'!G209</f>
        <v>0</v>
      </c>
      <c r="H209" s="94">
        <f>'ea detail'!H209</f>
        <v>0</v>
      </c>
      <c r="I209" s="76">
        <f>F209*H209</f>
        <v>0</v>
      </c>
      <c r="J209" s="321">
        <f>'ea detail'!J209</f>
        <v>0</v>
      </c>
      <c r="K209" s="109"/>
      <c r="L209" s="355">
        <f>'ea detail'!L209</f>
        <v>0</v>
      </c>
      <c r="M209" s="305"/>
      <c r="N209" s="305"/>
      <c r="O209" s="305"/>
      <c r="P209" s="305"/>
      <c r="Q209" s="232">
        <f>SUM(L209:P209)</f>
        <v>0</v>
      </c>
      <c r="R209" s="352">
        <f>'ea detail'!Q209-'teg detail'!Q209</f>
        <v>0</v>
      </c>
      <c r="S209" s="352">
        <f>IF(I209=0,0,Q209/I209*100)</f>
        <v>0</v>
      </c>
    </row>
    <row r="210" spans="1:19" ht="12.75">
      <c r="A210" s="96"/>
      <c r="B210" s="75"/>
      <c r="C210" s="75"/>
      <c r="D210" s="75"/>
      <c r="E210" s="75"/>
      <c r="F210" s="76"/>
      <c r="G210" s="84"/>
      <c r="H210" s="81"/>
      <c r="I210" s="76"/>
      <c r="J210" s="331"/>
      <c r="K210" s="109"/>
      <c r="L210" s="232"/>
      <c r="M210" s="118"/>
      <c r="N210" s="118"/>
      <c r="O210" s="118"/>
      <c r="P210" s="118"/>
      <c r="Q210" s="232"/>
      <c r="R210" s="351"/>
      <c r="S210" s="351"/>
    </row>
    <row r="211" spans="1:19" ht="12.75">
      <c r="A211" s="96"/>
      <c r="B211" s="91" t="s">
        <v>79</v>
      </c>
      <c r="C211" s="91"/>
      <c r="D211" s="92" t="s">
        <v>138</v>
      </c>
      <c r="E211" s="92"/>
      <c r="F211" s="76"/>
      <c r="G211" s="84"/>
      <c r="H211" s="81"/>
      <c r="I211" s="90">
        <f>SUM(I206:I210)</f>
        <v>0</v>
      </c>
      <c r="J211" s="331"/>
      <c r="K211" s="109"/>
      <c r="L211" s="90">
        <f>SUM(L206:L210)</f>
        <v>0</v>
      </c>
      <c r="M211" s="82">
        <f>SUM(M206:M210)</f>
        <v>0</v>
      </c>
      <c r="N211" s="82">
        <f>SUM(N206:N210)</f>
        <v>0</v>
      </c>
      <c r="O211" s="82">
        <f>SUM(O206:O210)</f>
        <v>0</v>
      </c>
      <c r="P211" s="82">
        <f>SUM(P206:P210)</f>
        <v>0</v>
      </c>
      <c r="Q211" s="353">
        <f>SUM(L211:P211)</f>
        <v>0</v>
      </c>
      <c r="R211" s="354">
        <f>'ea detail'!Q211-'teg detail'!Q211</f>
        <v>0</v>
      </c>
      <c r="S211" s="354">
        <f>IF(I211=0,0,Q211/I211*100)</f>
        <v>0</v>
      </c>
    </row>
    <row r="212" spans="1:19" ht="12.75">
      <c r="A212" s="96"/>
      <c r="B212" s="75"/>
      <c r="C212" s="75"/>
      <c r="D212" s="327" t="s">
        <v>113</v>
      </c>
      <c r="E212" s="75"/>
      <c r="F212" s="76"/>
      <c r="G212" s="84"/>
      <c r="H212" s="81"/>
      <c r="I212" s="76"/>
      <c r="J212" s="331"/>
      <c r="K212" s="109"/>
      <c r="L212" s="232"/>
      <c r="M212" s="118"/>
      <c r="N212" s="118"/>
      <c r="O212" s="118"/>
      <c r="P212" s="118"/>
      <c r="Q212" s="232"/>
      <c r="R212" s="351"/>
      <c r="S212" s="351"/>
    </row>
    <row r="213" spans="1:19" ht="12.75">
      <c r="A213" s="312">
        <f>'ea detail'!A213</f>
        <v>15</v>
      </c>
      <c r="B213" s="313" t="s">
        <v>80</v>
      </c>
      <c r="C213" s="313"/>
      <c r="D213" s="314" t="s">
        <v>189</v>
      </c>
      <c r="E213" s="328"/>
      <c r="F213" s="315" t="s">
        <v>149</v>
      </c>
      <c r="G213" s="316" t="s">
        <v>148</v>
      </c>
      <c r="H213" s="317" t="s">
        <v>150</v>
      </c>
      <c r="I213" s="318" t="s">
        <v>151</v>
      </c>
      <c r="J213" s="319" t="s">
        <v>20</v>
      </c>
      <c r="K213" s="109"/>
      <c r="L213" s="395" t="str">
        <f aca="true" t="shared" si="40" ref="L213:Q213">L7</f>
        <v>Arendus</v>
      </c>
      <c r="M213" s="395" t="str">
        <f t="shared" si="40"/>
        <v>daatum</v>
      </c>
      <c r="N213" s="395" t="str">
        <f t="shared" si="40"/>
        <v>daatum</v>
      </c>
      <c r="O213" s="395" t="str">
        <f t="shared" si="40"/>
        <v>daatum</v>
      </c>
      <c r="P213" s="395" t="str">
        <f t="shared" si="40"/>
        <v>daatum</v>
      </c>
      <c r="Q213" s="350" t="str">
        <f t="shared" si="40"/>
        <v>kokku €</v>
      </c>
      <c r="R213" s="350" t="s">
        <v>338</v>
      </c>
      <c r="S213" s="350" t="s">
        <v>10</v>
      </c>
    </row>
    <row r="214" spans="1:19" ht="12.75">
      <c r="A214" s="96"/>
      <c r="B214" s="75"/>
      <c r="C214" s="75"/>
      <c r="D214" s="75"/>
      <c r="E214" s="75"/>
      <c r="F214" s="76"/>
      <c r="G214" s="84"/>
      <c r="H214" s="81"/>
      <c r="I214" s="76"/>
      <c r="J214" s="331"/>
      <c r="K214" s="109"/>
      <c r="L214" s="232"/>
      <c r="M214" s="118"/>
      <c r="N214" s="118"/>
      <c r="O214" s="118"/>
      <c r="P214" s="118"/>
      <c r="Q214" s="232"/>
      <c r="R214" s="351"/>
      <c r="S214" s="351"/>
    </row>
    <row r="215" spans="1:19" ht="12.75">
      <c r="A215" s="96"/>
      <c r="B215" s="74" t="s">
        <v>248</v>
      </c>
      <c r="C215" s="74"/>
      <c r="D215" s="75" t="str">
        <f>'ea detail'!D215</f>
        <v>UURINGUD</v>
      </c>
      <c r="E215" s="75"/>
      <c r="F215" s="76">
        <f>'ea detail'!F215</f>
        <v>0</v>
      </c>
      <c r="G215" s="322">
        <f>'ea detail'!G215</f>
        <v>0</v>
      </c>
      <c r="H215" s="94">
        <f>'ea detail'!H215</f>
        <v>0</v>
      </c>
      <c r="I215" s="76">
        <f>F215*H215</f>
        <v>0</v>
      </c>
      <c r="J215" s="321">
        <f>'ea detail'!J215</f>
        <v>0</v>
      </c>
      <c r="K215" s="109"/>
      <c r="L215" s="355">
        <f>'ea detail'!L215</f>
        <v>0</v>
      </c>
      <c r="M215" s="305"/>
      <c r="N215" s="305"/>
      <c r="O215" s="305"/>
      <c r="P215" s="305"/>
      <c r="Q215" s="232">
        <f>SUM(L215:P215)</f>
        <v>0</v>
      </c>
      <c r="R215" s="352">
        <f>'ea detail'!Q215-'teg detail'!Q215</f>
        <v>0</v>
      </c>
      <c r="S215" s="352">
        <f>IF(I215=0,0,Q215/I215*100)</f>
        <v>0</v>
      </c>
    </row>
    <row r="216" spans="1:19" ht="12.75">
      <c r="A216" s="96"/>
      <c r="B216" s="74" t="s">
        <v>81</v>
      </c>
      <c r="C216" s="74"/>
      <c r="D216" s="75" t="str">
        <f>'ea detail'!D216</f>
        <v>ARHIIVI KASUTUSLITSENTS</v>
      </c>
      <c r="E216" s="75"/>
      <c r="F216" s="76">
        <f>'ea detail'!F216</f>
        <v>0</v>
      </c>
      <c r="G216" s="322">
        <f>'ea detail'!G216</f>
        <v>0</v>
      </c>
      <c r="H216" s="94">
        <f>'ea detail'!H216</f>
        <v>0</v>
      </c>
      <c r="I216" s="76">
        <f>F216*H216</f>
        <v>0</v>
      </c>
      <c r="J216" s="331"/>
      <c r="K216" s="109"/>
      <c r="L216" s="355">
        <f>'ea detail'!L216</f>
        <v>0</v>
      </c>
      <c r="M216" s="305"/>
      <c r="N216" s="305"/>
      <c r="O216" s="305"/>
      <c r="P216" s="305"/>
      <c r="Q216" s="232">
        <f>SUM(L216:P216)</f>
        <v>0</v>
      </c>
      <c r="R216" s="352">
        <f>'ea detail'!Q216-'teg detail'!Q216</f>
        <v>0</v>
      </c>
      <c r="S216" s="352">
        <f>IF(I216=0,0,Q216/I216*100)</f>
        <v>0</v>
      </c>
    </row>
    <row r="217" spans="1:19" ht="12.75">
      <c r="A217" s="96"/>
      <c r="B217" s="74" t="s">
        <v>17</v>
      </c>
      <c r="C217" s="74"/>
      <c r="D217" s="75" t="str">
        <f>'ea detail'!D217</f>
        <v>MUUD</v>
      </c>
      <c r="E217" s="75"/>
      <c r="F217" s="76">
        <f>'ea detail'!F217</f>
        <v>0</v>
      </c>
      <c r="G217" s="322">
        <f>'ea detail'!G217</f>
        <v>0</v>
      </c>
      <c r="H217" s="94">
        <f>'ea detail'!H217</f>
        <v>0</v>
      </c>
      <c r="I217" s="76">
        <f>F217*H217</f>
        <v>0</v>
      </c>
      <c r="J217" s="331"/>
      <c r="K217" s="109"/>
      <c r="L217" s="355">
        <f>'ea detail'!L217</f>
        <v>0</v>
      </c>
      <c r="M217" s="305"/>
      <c r="N217" s="305"/>
      <c r="O217" s="305"/>
      <c r="P217" s="305"/>
      <c r="Q217" s="232">
        <f>SUM(L217:P217)</f>
        <v>0</v>
      </c>
      <c r="R217" s="352">
        <f>'ea detail'!Q217-'teg detail'!Q217</f>
        <v>0</v>
      </c>
      <c r="S217" s="352">
        <f>IF(I217=0,0,Q217/I217*100)</f>
        <v>0</v>
      </c>
    </row>
    <row r="218" spans="1:19" ht="12.75">
      <c r="A218" s="96"/>
      <c r="B218" s="75"/>
      <c r="C218" s="75"/>
      <c r="D218" s="75"/>
      <c r="E218" s="75"/>
      <c r="F218" s="76"/>
      <c r="G218" s="84"/>
      <c r="H218" s="81"/>
      <c r="I218" s="76"/>
      <c r="J218" s="331"/>
      <c r="K218" s="109"/>
      <c r="L218" s="232"/>
      <c r="M218" s="118"/>
      <c r="N218" s="118"/>
      <c r="O218" s="118"/>
      <c r="P218" s="118"/>
      <c r="Q218" s="232"/>
      <c r="R218" s="351"/>
      <c r="S218" s="351"/>
    </row>
    <row r="219" spans="1:19" ht="12.75">
      <c r="A219" s="96"/>
      <c r="B219" s="92" t="s">
        <v>82</v>
      </c>
      <c r="C219" s="92"/>
      <c r="D219" s="92" t="s">
        <v>223</v>
      </c>
      <c r="E219" s="92"/>
      <c r="F219" s="76"/>
      <c r="G219" s="84"/>
      <c r="H219" s="81"/>
      <c r="I219" s="90">
        <f>SUM(I215:I218)</f>
        <v>0</v>
      </c>
      <c r="J219" s="331"/>
      <c r="K219" s="109"/>
      <c r="L219" s="90">
        <f>SUM(L215:L218)</f>
        <v>0</v>
      </c>
      <c r="M219" s="90">
        <f>SUM(M215:M218)</f>
        <v>0</v>
      </c>
      <c r="N219" s="90">
        <f>SUM(N215:N218)</f>
        <v>0</v>
      </c>
      <c r="O219" s="90">
        <f>SUM(O215:O218)</f>
        <v>0</v>
      </c>
      <c r="P219" s="90">
        <f>SUM(P215:P218)</f>
        <v>0</v>
      </c>
      <c r="Q219" s="353">
        <f>SUM(L219:P219)</f>
        <v>0</v>
      </c>
      <c r="R219" s="354">
        <f>'ea detail'!Q219-'teg detail'!Q219</f>
        <v>0</v>
      </c>
      <c r="S219" s="354">
        <f>IF(I219=0,0,Q219/I219*100)</f>
        <v>0</v>
      </c>
    </row>
    <row r="220" spans="1:19" ht="12.75">
      <c r="A220" s="96"/>
      <c r="B220" s="75"/>
      <c r="C220" s="75"/>
      <c r="D220" s="327" t="s">
        <v>113</v>
      </c>
      <c r="E220" s="75"/>
      <c r="F220" s="76"/>
      <c r="G220" s="84"/>
      <c r="H220" s="81"/>
      <c r="I220" s="76"/>
      <c r="J220" s="331"/>
      <c r="K220" s="109"/>
      <c r="L220" s="232"/>
      <c r="M220" s="118"/>
      <c r="N220" s="118"/>
      <c r="O220" s="118"/>
      <c r="P220" s="118"/>
      <c r="Q220" s="232"/>
      <c r="R220" s="351"/>
      <c r="S220" s="351"/>
    </row>
    <row r="221" spans="1:19" ht="12.75">
      <c r="A221" s="312">
        <f>'ea detail'!A221</f>
        <v>16</v>
      </c>
      <c r="B221" s="313" t="s">
        <v>265</v>
      </c>
      <c r="C221" s="313"/>
      <c r="D221" s="314" t="s">
        <v>263</v>
      </c>
      <c r="E221" s="328"/>
      <c r="F221" s="315" t="s">
        <v>149</v>
      </c>
      <c r="G221" s="316" t="s">
        <v>148</v>
      </c>
      <c r="H221" s="317" t="s">
        <v>150</v>
      </c>
      <c r="I221" s="318" t="s">
        <v>151</v>
      </c>
      <c r="J221" s="319" t="s">
        <v>20</v>
      </c>
      <c r="K221" s="109"/>
      <c r="L221" s="395" t="str">
        <f aca="true" t="shared" si="41" ref="L221:Q221">L7</f>
        <v>Arendus</v>
      </c>
      <c r="M221" s="395" t="str">
        <f t="shared" si="41"/>
        <v>daatum</v>
      </c>
      <c r="N221" s="395" t="str">
        <f t="shared" si="41"/>
        <v>daatum</v>
      </c>
      <c r="O221" s="395" t="str">
        <f t="shared" si="41"/>
        <v>daatum</v>
      </c>
      <c r="P221" s="395" t="str">
        <f t="shared" si="41"/>
        <v>daatum</v>
      </c>
      <c r="Q221" s="350" t="str">
        <f t="shared" si="41"/>
        <v>kokku €</v>
      </c>
      <c r="R221" s="350" t="s">
        <v>338</v>
      </c>
      <c r="S221" s="350" t="s">
        <v>10</v>
      </c>
    </row>
    <row r="222" spans="1:19" ht="12.75">
      <c r="A222" s="96"/>
      <c r="B222" s="75"/>
      <c r="C222" s="75"/>
      <c r="D222" s="75"/>
      <c r="E222" s="75"/>
      <c r="F222" s="76"/>
      <c r="G222" s="84"/>
      <c r="H222" s="81"/>
      <c r="I222" s="76"/>
      <c r="J222" s="331"/>
      <c r="K222" s="109"/>
      <c r="L222" s="232"/>
      <c r="M222" s="118"/>
      <c r="N222" s="118"/>
      <c r="O222" s="118"/>
      <c r="P222" s="118"/>
      <c r="Q222" s="232"/>
      <c r="R222" s="351"/>
      <c r="S222" s="351"/>
    </row>
    <row r="223" spans="1:19" ht="12.75">
      <c r="A223" s="96"/>
      <c r="B223" s="74" t="s">
        <v>84</v>
      </c>
      <c r="C223" s="74"/>
      <c r="D223" s="75" t="str">
        <f>'ea detail'!D223</f>
        <v>AUTORENT</v>
      </c>
      <c r="E223" s="75"/>
      <c r="F223" s="76">
        <f>'ea detail'!F223</f>
        <v>0</v>
      </c>
      <c r="G223" s="322">
        <f>'ea detail'!G223</f>
        <v>0</v>
      </c>
      <c r="H223" s="94">
        <f>'ea detail'!H223</f>
        <v>0</v>
      </c>
      <c r="I223" s="76">
        <f>F223*H223</f>
        <v>0</v>
      </c>
      <c r="J223" s="331"/>
      <c r="K223" s="109"/>
      <c r="L223" s="355">
        <f>'ea detail'!L223</f>
        <v>0</v>
      </c>
      <c r="M223" s="305"/>
      <c r="N223" s="305"/>
      <c r="O223" s="305"/>
      <c r="P223" s="305"/>
      <c r="Q223" s="232">
        <f>SUM(L223:P223)</f>
        <v>0</v>
      </c>
      <c r="R223" s="352">
        <f>'ea detail'!Q223-'teg detail'!Q223</f>
        <v>0</v>
      </c>
      <c r="S223" s="352">
        <f>IF(I223=0,0,Q223/I223*100)</f>
        <v>0</v>
      </c>
    </row>
    <row r="224" spans="1:19" ht="12.75">
      <c r="A224" s="96"/>
      <c r="B224" s="74" t="s">
        <v>85</v>
      </c>
      <c r="C224" s="74"/>
      <c r="D224" s="75" t="str">
        <f>'ea detail'!D224</f>
        <v>KÜTUS</v>
      </c>
      <c r="E224" s="75"/>
      <c r="F224" s="76">
        <f>'ea detail'!F224</f>
        <v>0</v>
      </c>
      <c r="G224" s="322">
        <f>'ea detail'!G224</f>
        <v>0</v>
      </c>
      <c r="H224" s="94">
        <f>'ea detail'!H224</f>
        <v>0</v>
      </c>
      <c r="I224" s="76">
        <f>F224*H224</f>
        <v>0</v>
      </c>
      <c r="J224" s="331"/>
      <c r="K224" s="109"/>
      <c r="L224" s="355">
        <f>'ea detail'!L224</f>
        <v>0</v>
      </c>
      <c r="M224" s="305"/>
      <c r="N224" s="305"/>
      <c r="O224" s="305"/>
      <c r="P224" s="305"/>
      <c r="Q224" s="232">
        <f>SUM(L224:P224)</f>
        <v>0</v>
      </c>
      <c r="R224" s="352">
        <f>'ea detail'!Q224-'teg detail'!Q224</f>
        <v>0</v>
      </c>
      <c r="S224" s="352">
        <f>IF(I224=0,0,Q224/I224*100)</f>
        <v>0</v>
      </c>
    </row>
    <row r="225" spans="1:19" ht="12.75">
      <c r="A225" s="96"/>
      <c r="B225" s="74" t="s">
        <v>249</v>
      </c>
      <c r="C225" s="74"/>
      <c r="D225" s="75" t="str">
        <f>'ea detail'!D225</f>
        <v>GENERAATORI KÜTUS</v>
      </c>
      <c r="E225" s="75"/>
      <c r="F225" s="76">
        <f>'ea detail'!F225</f>
        <v>0</v>
      </c>
      <c r="G225" s="322">
        <f>'ea detail'!G225</f>
        <v>0</v>
      </c>
      <c r="H225" s="94">
        <f>'ea detail'!H225</f>
        <v>0</v>
      </c>
      <c r="I225" s="76">
        <f>F225*H225</f>
        <v>0</v>
      </c>
      <c r="J225" s="331"/>
      <c r="K225" s="109"/>
      <c r="L225" s="355">
        <f>'ea detail'!L225</f>
        <v>0</v>
      </c>
      <c r="M225" s="305"/>
      <c r="N225" s="305"/>
      <c r="O225" s="305"/>
      <c r="P225" s="305"/>
      <c r="Q225" s="232">
        <f>SUM(L225:P225)</f>
        <v>0</v>
      </c>
      <c r="R225" s="352">
        <f>'ea detail'!Q225-'teg detail'!Q225</f>
        <v>0</v>
      </c>
      <c r="S225" s="352">
        <f>IF(I225=0,0,Q225/I225*100)</f>
        <v>0</v>
      </c>
    </row>
    <row r="226" spans="1:19" ht="12.75">
      <c r="A226" s="96"/>
      <c r="B226" s="74" t="s">
        <v>87</v>
      </c>
      <c r="C226" s="74"/>
      <c r="D226" s="75" t="str">
        <f>'ea detail'!D226</f>
        <v>TAKSO, PARKIMINE JA GARAŽEERIMINE</v>
      </c>
      <c r="E226" s="75"/>
      <c r="F226" s="76">
        <f>'ea detail'!F226</f>
        <v>0</v>
      </c>
      <c r="G226" s="322">
        <f>'ea detail'!G226</f>
        <v>0</v>
      </c>
      <c r="H226" s="94">
        <f>'ea detail'!H226</f>
        <v>0</v>
      </c>
      <c r="I226" s="76">
        <f>F226*H226</f>
        <v>0</v>
      </c>
      <c r="J226" s="331"/>
      <c r="K226" s="109"/>
      <c r="L226" s="355">
        <f>'ea detail'!L226</f>
        <v>0</v>
      </c>
      <c r="M226" s="305"/>
      <c r="N226" s="305"/>
      <c r="O226" s="305"/>
      <c r="P226" s="305"/>
      <c r="Q226" s="232">
        <f>SUM(L226:P226)</f>
        <v>0</v>
      </c>
      <c r="R226" s="352">
        <f>'ea detail'!Q226-'teg detail'!Q226</f>
        <v>0</v>
      </c>
      <c r="S226" s="352">
        <f>IF(I226=0,0,Q226/I226*100)</f>
        <v>0</v>
      </c>
    </row>
    <row r="227" spans="1:19" ht="12.75">
      <c r="A227" s="96"/>
      <c r="B227" s="74" t="s">
        <v>17</v>
      </c>
      <c r="C227" s="74"/>
      <c r="D227" s="75" t="str">
        <f>'ea detail'!D227</f>
        <v>MUUD</v>
      </c>
      <c r="E227" s="75"/>
      <c r="F227" s="76">
        <f>'ea detail'!F227</f>
        <v>0</v>
      </c>
      <c r="G227" s="322">
        <f>'ea detail'!G227</f>
        <v>0</v>
      </c>
      <c r="H227" s="94">
        <f>'ea detail'!H227</f>
        <v>0</v>
      </c>
      <c r="I227" s="76">
        <f>F227*H227</f>
        <v>0</v>
      </c>
      <c r="J227" s="331"/>
      <c r="K227" s="109"/>
      <c r="L227" s="355">
        <f>'ea detail'!L227</f>
        <v>0</v>
      </c>
      <c r="M227" s="305"/>
      <c r="N227" s="305"/>
      <c r="O227" s="305"/>
      <c r="P227" s="305"/>
      <c r="Q227" s="232">
        <f>SUM(L227:P227)</f>
        <v>0</v>
      </c>
      <c r="R227" s="352">
        <f>'ea detail'!Q227-'teg detail'!Q227</f>
        <v>0</v>
      </c>
      <c r="S227" s="352">
        <f>IF(I227=0,0,Q227/I227*100)</f>
        <v>0</v>
      </c>
    </row>
    <row r="228" spans="1:19" ht="12.75">
      <c r="A228" s="96"/>
      <c r="B228" s="74"/>
      <c r="C228" s="74"/>
      <c r="D228" s="75"/>
      <c r="E228" s="75"/>
      <c r="F228" s="76"/>
      <c r="G228" s="84"/>
      <c r="H228" s="81"/>
      <c r="I228" s="76"/>
      <c r="J228" s="331"/>
      <c r="K228" s="109"/>
      <c r="L228" s="232"/>
      <c r="M228" s="118"/>
      <c r="N228" s="118"/>
      <c r="O228" s="118"/>
      <c r="P228" s="118"/>
      <c r="Q228" s="232"/>
      <c r="R228" s="351"/>
      <c r="S228" s="351"/>
    </row>
    <row r="229" spans="1:19" ht="12.75">
      <c r="A229" s="96"/>
      <c r="B229" s="91" t="s">
        <v>88</v>
      </c>
      <c r="C229" s="91"/>
      <c r="D229" s="92" t="s">
        <v>143</v>
      </c>
      <c r="E229" s="92"/>
      <c r="F229" s="76"/>
      <c r="G229" s="84"/>
      <c r="H229" s="81"/>
      <c r="I229" s="90">
        <f>SUM(I223:I228)</f>
        <v>0</v>
      </c>
      <c r="J229" s="331"/>
      <c r="K229" s="109"/>
      <c r="L229" s="90">
        <f>SUM(L223:L228)</f>
        <v>0</v>
      </c>
      <c r="M229" s="82">
        <f>SUM(M223:M228)</f>
        <v>0</v>
      </c>
      <c r="N229" s="82">
        <f>SUM(N223:N228)</f>
        <v>0</v>
      </c>
      <c r="O229" s="82">
        <f>SUM(O223:O228)</f>
        <v>0</v>
      </c>
      <c r="P229" s="82">
        <f>SUM(P223:P228)</f>
        <v>0</v>
      </c>
      <c r="Q229" s="353">
        <f>SUM(L229:P229)</f>
        <v>0</v>
      </c>
      <c r="R229" s="354">
        <f>'ea detail'!Q229-'teg detail'!Q229</f>
        <v>0</v>
      </c>
      <c r="S229" s="354">
        <f>IF(I229=0,0,Q229/I229*100)</f>
        <v>0</v>
      </c>
    </row>
    <row r="230" spans="1:19" ht="12.75">
      <c r="A230" s="96"/>
      <c r="B230" s="75"/>
      <c r="C230" s="75"/>
      <c r="D230" s="75"/>
      <c r="E230" s="75"/>
      <c r="F230" s="76"/>
      <c r="G230" s="84"/>
      <c r="H230" s="81"/>
      <c r="I230" s="76"/>
      <c r="J230" s="331"/>
      <c r="K230" s="109"/>
      <c r="L230" s="232"/>
      <c r="M230" s="118"/>
      <c r="N230" s="118"/>
      <c r="O230" s="118"/>
      <c r="P230" s="118"/>
      <c r="Q230" s="232"/>
      <c r="R230" s="351"/>
      <c r="S230" s="351"/>
    </row>
    <row r="231" spans="1:19" ht="12.75">
      <c r="A231" s="312">
        <f>'ea detail'!A231</f>
        <v>17</v>
      </c>
      <c r="B231" s="313" t="s">
        <v>264</v>
      </c>
      <c r="C231" s="313"/>
      <c r="D231" s="314" t="s">
        <v>260</v>
      </c>
      <c r="E231" s="328"/>
      <c r="F231" s="315" t="s">
        <v>149</v>
      </c>
      <c r="G231" s="316" t="s">
        <v>148</v>
      </c>
      <c r="H231" s="317" t="s">
        <v>150</v>
      </c>
      <c r="I231" s="318" t="s">
        <v>151</v>
      </c>
      <c r="J231" s="319" t="s">
        <v>20</v>
      </c>
      <c r="K231" s="109"/>
      <c r="L231" s="395" t="str">
        <f aca="true" t="shared" si="42" ref="L231:Q231">L7</f>
        <v>Arendus</v>
      </c>
      <c r="M231" s="395" t="str">
        <f t="shared" si="42"/>
        <v>daatum</v>
      </c>
      <c r="N231" s="395" t="str">
        <f t="shared" si="42"/>
        <v>daatum</v>
      </c>
      <c r="O231" s="395" t="str">
        <f t="shared" si="42"/>
        <v>daatum</v>
      </c>
      <c r="P231" s="395" t="str">
        <f t="shared" si="42"/>
        <v>daatum</v>
      </c>
      <c r="Q231" s="350" t="str">
        <f t="shared" si="42"/>
        <v>kokku €</v>
      </c>
      <c r="R231" s="350" t="s">
        <v>338</v>
      </c>
      <c r="S231" s="350" t="s">
        <v>10</v>
      </c>
    </row>
    <row r="232" spans="1:19" ht="12.75">
      <c r="A232" s="96"/>
      <c r="B232" s="75"/>
      <c r="C232" s="75"/>
      <c r="D232" s="75"/>
      <c r="E232" s="75"/>
      <c r="F232" s="76"/>
      <c r="G232" s="84"/>
      <c r="H232" s="81"/>
      <c r="I232" s="76"/>
      <c r="J232" s="331"/>
      <c r="K232" s="109"/>
      <c r="L232" s="232"/>
      <c r="M232" s="118"/>
      <c r="N232" s="118"/>
      <c r="O232" s="118"/>
      <c r="P232" s="118"/>
      <c r="Q232" s="232"/>
      <c r="R232" s="351"/>
      <c r="S232" s="351"/>
    </row>
    <row r="233" spans="1:19" ht="12.75">
      <c r="A233" s="96"/>
      <c r="B233" s="74" t="s">
        <v>86</v>
      </c>
      <c r="C233" s="74"/>
      <c r="D233" s="75" t="str">
        <f>'ea detail'!D233</f>
        <v>REISIKULUD EESTIS</v>
      </c>
      <c r="E233" s="75"/>
      <c r="F233" s="76">
        <f>'ea detail'!F233</f>
        <v>0</v>
      </c>
      <c r="G233" s="322">
        <f>'ea detail'!G233</f>
        <v>0</v>
      </c>
      <c r="H233" s="94">
        <f>'ea detail'!H233</f>
        <v>0</v>
      </c>
      <c r="I233" s="76">
        <f>F233*H233</f>
        <v>0</v>
      </c>
      <c r="J233" s="331"/>
      <c r="K233" s="109"/>
      <c r="L233" s="355">
        <f>'ea detail'!L233</f>
        <v>0</v>
      </c>
      <c r="M233" s="305"/>
      <c r="N233" s="305"/>
      <c r="O233" s="305"/>
      <c r="P233" s="305"/>
      <c r="Q233" s="232">
        <f>SUM(L233:P233)</f>
        <v>0</v>
      </c>
      <c r="R233" s="352">
        <f>'ea detail'!Q233-'teg detail'!Q233</f>
        <v>0</v>
      </c>
      <c r="S233" s="352">
        <f>IF(I233=0,0,Q233/I233*100)</f>
        <v>0</v>
      </c>
    </row>
    <row r="234" spans="1:19" ht="12.75">
      <c r="A234" s="96"/>
      <c r="B234" s="74" t="s">
        <v>90</v>
      </c>
      <c r="C234" s="74" t="s">
        <v>175</v>
      </c>
      <c r="D234" s="75" t="str">
        <f>'ea detail'!D234</f>
        <v>MAJUTUS EESTIS</v>
      </c>
      <c r="E234" s="75"/>
      <c r="F234" s="76">
        <f>'ea detail'!F234</f>
        <v>0</v>
      </c>
      <c r="G234" s="322">
        <f>'ea detail'!G234</f>
        <v>0</v>
      </c>
      <c r="H234" s="94">
        <f>'ea detail'!H234</f>
        <v>0</v>
      </c>
      <c r="I234" s="76">
        <f aca="true" t="shared" si="43" ref="I234:I239">F234*H234</f>
        <v>0</v>
      </c>
      <c r="J234" s="331"/>
      <c r="K234" s="109"/>
      <c r="L234" s="355">
        <f>'ea detail'!L234</f>
        <v>0</v>
      </c>
      <c r="M234" s="305"/>
      <c r="N234" s="305"/>
      <c r="O234" s="305"/>
      <c r="P234" s="305"/>
      <c r="Q234" s="232">
        <f aca="true" t="shared" si="44" ref="Q234:Q239">SUM(L234:P234)</f>
        <v>0</v>
      </c>
      <c r="R234" s="352">
        <f>'ea detail'!Q234-'teg detail'!Q234</f>
        <v>0</v>
      </c>
      <c r="S234" s="352">
        <f aca="true" t="shared" si="45" ref="S234:S239">IF(I234=0,0,Q234/I234*100)</f>
        <v>0</v>
      </c>
    </row>
    <row r="235" spans="1:19" ht="12.75">
      <c r="A235" s="96"/>
      <c r="B235" s="74" t="s">
        <v>91</v>
      </c>
      <c r="C235" s="74" t="s">
        <v>175</v>
      </c>
      <c r="D235" s="75" t="str">
        <f>'ea detail'!D235</f>
        <v>VIISAD JA KUTSED</v>
      </c>
      <c r="E235" s="75"/>
      <c r="F235" s="76">
        <f>'ea detail'!F235</f>
        <v>0</v>
      </c>
      <c r="G235" s="322">
        <f>'ea detail'!G235</f>
        <v>0</v>
      </c>
      <c r="H235" s="94">
        <f>'ea detail'!H235</f>
        <v>0</v>
      </c>
      <c r="I235" s="76">
        <f t="shared" si="43"/>
        <v>0</v>
      </c>
      <c r="J235" s="331"/>
      <c r="K235" s="109"/>
      <c r="L235" s="355">
        <f>'ea detail'!L235</f>
        <v>0</v>
      </c>
      <c r="M235" s="305"/>
      <c r="N235" s="305"/>
      <c r="O235" s="305"/>
      <c r="P235" s="305"/>
      <c r="Q235" s="232">
        <f t="shared" si="44"/>
        <v>0</v>
      </c>
      <c r="R235" s="352">
        <f>'ea detail'!Q235-'teg detail'!Q235</f>
        <v>0</v>
      </c>
      <c r="S235" s="352">
        <f t="shared" si="45"/>
        <v>0</v>
      </c>
    </row>
    <row r="236" spans="1:19" ht="12.75">
      <c r="A236" s="96"/>
      <c r="B236" s="74"/>
      <c r="C236" s="74"/>
      <c r="D236" s="75" t="str">
        <f>'ea detail'!D236</f>
        <v>REISIKULUD VÄLISMAALE</v>
      </c>
      <c r="E236" s="75"/>
      <c r="F236" s="76">
        <f>'ea detail'!F236</f>
        <v>0</v>
      </c>
      <c r="G236" s="322">
        <f>'ea detail'!G236</f>
        <v>0</v>
      </c>
      <c r="H236" s="94">
        <f>'ea detail'!H236</f>
        <v>0</v>
      </c>
      <c r="I236" s="76">
        <f t="shared" si="43"/>
        <v>0</v>
      </c>
      <c r="J236" s="331"/>
      <c r="K236" s="109"/>
      <c r="L236" s="355">
        <f>'ea detail'!L236</f>
        <v>0</v>
      </c>
      <c r="M236" s="305"/>
      <c r="N236" s="305"/>
      <c r="O236" s="305"/>
      <c r="P236" s="305"/>
      <c r="Q236" s="232">
        <f t="shared" si="44"/>
        <v>0</v>
      </c>
      <c r="R236" s="352">
        <f>'ea detail'!Q236-'teg detail'!Q236</f>
        <v>0</v>
      </c>
      <c r="S236" s="352">
        <f t="shared" si="45"/>
        <v>0</v>
      </c>
    </row>
    <row r="237" spans="1:19" ht="12.75">
      <c r="A237" s="96"/>
      <c r="B237" s="74"/>
      <c r="C237" s="74"/>
      <c r="D237" s="75" t="str">
        <f>'ea detail'!D237</f>
        <v>MUUD REISIKULUD VÄLISMAALE</v>
      </c>
      <c r="E237" s="75"/>
      <c r="F237" s="76">
        <f>'ea detail'!F237</f>
        <v>0</v>
      </c>
      <c r="G237" s="322">
        <f>'ea detail'!G237</f>
        <v>0</v>
      </c>
      <c r="H237" s="94">
        <f>'ea detail'!H237</f>
        <v>0</v>
      </c>
      <c r="I237" s="76">
        <f t="shared" si="43"/>
        <v>0</v>
      </c>
      <c r="J237" s="331"/>
      <c r="K237" s="109"/>
      <c r="L237" s="355">
        <f>'ea detail'!L237</f>
        <v>0</v>
      </c>
      <c r="M237" s="305"/>
      <c r="N237" s="305"/>
      <c r="O237" s="305"/>
      <c r="P237" s="305"/>
      <c r="Q237" s="232">
        <f t="shared" si="44"/>
        <v>0</v>
      </c>
      <c r="R237" s="352">
        <f>'ea detail'!Q237-'teg detail'!Q237</f>
        <v>0</v>
      </c>
      <c r="S237" s="352">
        <f t="shared" si="45"/>
        <v>0</v>
      </c>
    </row>
    <row r="238" spans="1:19" ht="12.75">
      <c r="A238" s="96"/>
      <c r="B238" s="74" t="s">
        <v>90</v>
      </c>
      <c r="C238" s="74" t="s">
        <v>176</v>
      </c>
      <c r="D238" s="75" t="str">
        <f>'ea detail'!D238</f>
        <v>MAJUTUS VÄLISMAALE</v>
      </c>
      <c r="E238" s="75"/>
      <c r="F238" s="76">
        <f>'ea detail'!F238</f>
        <v>0</v>
      </c>
      <c r="G238" s="322">
        <f>'ea detail'!G238</f>
        <v>0</v>
      </c>
      <c r="H238" s="94">
        <f>'ea detail'!H238</f>
        <v>0</v>
      </c>
      <c r="I238" s="76">
        <f t="shared" si="43"/>
        <v>0</v>
      </c>
      <c r="J238" s="331"/>
      <c r="K238" s="109"/>
      <c r="L238" s="355">
        <f>'ea detail'!L238</f>
        <v>0</v>
      </c>
      <c r="M238" s="305"/>
      <c r="N238" s="305"/>
      <c r="O238" s="305"/>
      <c r="P238" s="305"/>
      <c r="Q238" s="232">
        <f t="shared" si="44"/>
        <v>0</v>
      </c>
      <c r="R238" s="352">
        <f>'ea detail'!Q238-'teg detail'!Q238</f>
        <v>0</v>
      </c>
      <c r="S238" s="352">
        <f t="shared" si="45"/>
        <v>0</v>
      </c>
    </row>
    <row r="239" spans="1:19" ht="12.75">
      <c r="A239" s="96"/>
      <c r="B239" s="74" t="s">
        <v>91</v>
      </c>
      <c r="C239" s="74" t="s">
        <v>176</v>
      </c>
      <c r="D239" s="75" t="str">
        <f>'ea detail'!D239</f>
        <v>PÄEVARAHA VÄLISMAALE</v>
      </c>
      <c r="E239" s="75"/>
      <c r="F239" s="76">
        <f>'ea detail'!F239</f>
        <v>0</v>
      </c>
      <c r="G239" s="322">
        <f>'ea detail'!G239</f>
        <v>0</v>
      </c>
      <c r="H239" s="94">
        <f>'ea detail'!H239</f>
        <v>0</v>
      </c>
      <c r="I239" s="76">
        <f t="shared" si="43"/>
        <v>0</v>
      </c>
      <c r="J239" s="331"/>
      <c r="K239" s="109"/>
      <c r="L239" s="355">
        <f>'ea detail'!L239</f>
        <v>0</v>
      </c>
      <c r="M239" s="305"/>
      <c r="N239" s="305"/>
      <c r="O239" s="305"/>
      <c r="P239" s="305"/>
      <c r="Q239" s="232">
        <f t="shared" si="44"/>
        <v>0</v>
      </c>
      <c r="R239" s="352">
        <f>'ea detail'!Q239-'teg detail'!Q239</f>
        <v>0</v>
      </c>
      <c r="S239" s="352">
        <f t="shared" si="45"/>
        <v>0</v>
      </c>
    </row>
    <row r="240" spans="1:19" ht="12.75">
      <c r="A240" s="96"/>
      <c r="B240" s="74"/>
      <c r="C240" s="74"/>
      <c r="D240" s="75"/>
      <c r="E240" s="75"/>
      <c r="F240" s="76"/>
      <c r="G240" s="84"/>
      <c r="H240" s="81"/>
      <c r="I240" s="76"/>
      <c r="J240" s="331"/>
      <c r="K240" s="109"/>
      <c r="L240" s="232"/>
      <c r="M240" s="221"/>
      <c r="N240" s="221"/>
      <c r="O240" s="221"/>
      <c r="P240" s="221"/>
      <c r="Q240" s="232"/>
      <c r="R240" s="351"/>
      <c r="S240" s="351"/>
    </row>
    <row r="241" spans="1:19" ht="12.75">
      <c r="A241" s="96"/>
      <c r="B241" s="91" t="s">
        <v>92</v>
      </c>
      <c r="C241" s="91"/>
      <c r="D241" s="92" t="s">
        <v>261</v>
      </c>
      <c r="E241" s="92"/>
      <c r="F241" s="76"/>
      <c r="G241" s="84"/>
      <c r="H241" s="81"/>
      <c r="I241" s="90">
        <f>SUM(I233:I240)</f>
        <v>0</v>
      </c>
      <c r="J241" s="331"/>
      <c r="K241" s="109"/>
      <c r="L241" s="90">
        <f>SUM(L233:L240)</f>
        <v>0</v>
      </c>
      <c r="M241" s="90">
        <f>SUM(M233:M240)</f>
        <v>0</v>
      </c>
      <c r="N241" s="90">
        <f>SUM(N233:N240)</f>
        <v>0</v>
      </c>
      <c r="O241" s="90">
        <f>SUM(O233:O240)</f>
        <v>0</v>
      </c>
      <c r="P241" s="90">
        <f>SUM(P233:P240)</f>
        <v>0</v>
      </c>
      <c r="Q241" s="353">
        <f>SUM(L241:P241)</f>
        <v>0</v>
      </c>
      <c r="R241" s="354">
        <f>'ea detail'!Q241-'teg detail'!Q241</f>
        <v>0</v>
      </c>
      <c r="S241" s="354">
        <f>IF(I241=0,0,Q241/I241*100)</f>
        <v>0</v>
      </c>
    </row>
    <row r="242" spans="1:19" ht="12.75">
      <c r="A242" s="96"/>
      <c r="B242" s="75"/>
      <c r="C242" s="75"/>
      <c r="D242" s="75"/>
      <c r="E242" s="75"/>
      <c r="F242" s="76"/>
      <c r="G242" s="84"/>
      <c r="H242" s="81"/>
      <c r="I242" s="76"/>
      <c r="J242" s="331"/>
      <c r="K242" s="109"/>
      <c r="L242" s="118"/>
      <c r="M242" s="118"/>
      <c r="N242" s="118"/>
      <c r="O242" s="118"/>
      <c r="P242" s="118"/>
      <c r="Q242" s="232"/>
      <c r="R242" s="351"/>
      <c r="S242" s="351"/>
    </row>
    <row r="243" spans="1:19" ht="12.75">
      <c r="A243" s="312">
        <f>'ea detail'!A243</f>
        <v>18</v>
      </c>
      <c r="B243" s="313" t="s">
        <v>8</v>
      </c>
      <c r="C243" s="313"/>
      <c r="D243" s="314" t="s">
        <v>190</v>
      </c>
      <c r="E243" s="328"/>
      <c r="F243" s="315" t="s">
        <v>149</v>
      </c>
      <c r="G243" s="316" t="s">
        <v>148</v>
      </c>
      <c r="H243" s="317" t="s">
        <v>150</v>
      </c>
      <c r="I243" s="318" t="s">
        <v>151</v>
      </c>
      <c r="J243" s="319" t="s">
        <v>20</v>
      </c>
      <c r="K243" s="109"/>
      <c r="L243" s="395" t="str">
        <f aca="true" t="shared" si="46" ref="L243:Q243">L7</f>
        <v>Arendus</v>
      </c>
      <c r="M243" s="395" t="str">
        <f t="shared" si="46"/>
        <v>daatum</v>
      </c>
      <c r="N243" s="395" t="str">
        <f t="shared" si="46"/>
        <v>daatum</v>
      </c>
      <c r="O243" s="395" t="str">
        <f t="shared" si="46"/>
        <v>daatum</v>
      </c>
      <c r="P243" s="395" t="str">
        <f t="shared" si="46"/>
        <v>daatum</v>
      </c>
      <c r="Q243" s="350" t="str">
        <f t="shared" si="46"/>
        <v>kokku €</v>
      </c>
      <c r="R243" s="350" t="s">
        <v>338</v>
      </c>
      <c r="S243" s="350" t="s">
        <v>10</v>
      </c>
    </row>
    <row r="244" spans="1:19" ht="12.75">
      <c r="A244" s="96"/>
      <c r="B244" s="75"/>
      <c r="C244" s="75"/>
      <c r="D244" s="75"/>
      <c r="E244" s="75"/>
      <c r="F244" s="76"/>
      <c r="G244" s="84"/>
      <c r="H244" s="81"/>
      <c r="I244" s="76"/>
      <c r="J244" s="331"/>
      <c r="K244" s="109"/>
      <c r="L244" s="355"/>
      <c r="M244" s="118"/>
      <c r="N244" s="118"/>
      <c r="O244" s="118"/>
      <c r="P244" s="118"/>
      <c r="Q244" s="232"/>
      <c r="R244" s="351"/>
      <c r="S244" s="351"/>
    </row>
    <row r="245" spans="1:19" ht="12.75">
      <c r="A245" s="96"/>
      <c r="B245" s="74" t="s">
        <v>93</v>
      </c>
      <c r="C245" s="74"/>
      <c r="D245" s="75" t="str">
        <f>'ea detail'!D245</f>
        <v>DIALOOGILEHT</v>
      </c>
      <c r="E245" s="75"/>
      <c r="F245" s="76">
        <f>'ea detail'!F245</f>
        <v>0</v>
      </c>
      <c r="G245" s="322">
        <f>'ea detail'!G245</f>
        <v>0</v>
      </c>
      <c r="H245" s="94">
        <f>'ea detail'!H245</f>
        <v>0</v>
      </c>
      <c r="I245" s="76">
        <f>F245*H245</f>
        <v>0</v>
      </c>
      <c r="J245" s="321">
        <f>'ea detail'!J246</f>
        <v>0</v>
      </c>
      <c r="K245" s="109"/>
      <c r="L245" s="355">
        <f>'ea detail'!L245</f>
        <v>0</v>
      </c>
      <c r="M245" s="305"/>
      <c r="N245" s="305"/>
      <c r="O245" s="305"/>
      <c r="P245" s="305"/>
      <c r="Q245" s="232">
        <f>SUM(L245:P245)</f>
        <v>0</v>
      </c>
      <c r="R245" s="352">
        <f>'ea detail'!Q245-'teg detail'!Q245</f>
        <v>0</v>
      </c>
      <c r="S245" s="352">
        <f>IF(I245=0,0,Q245/I245*100)</f>
        <v>0</v>
      </c>
    </row>
    <row r="246" spans="1:19" ht="12.75">
      <c r="A246" s="96"/>
      <c r="B246" s="74" t="s">
        <v>94</v>
      </c>
      <c r="C246" s="74"/>
      <c r="D246" s="75" t="str">
        <f>'ea detail'!D246</f>
        <v>TÕLKED</v>
      </c>
      <c r="E246" s="75"/>
      <c r="F246" s="76">
        <f>'ea detail'!F246</f>
        <v>0</v>
      </c>
      <c r="G246" s="322">
        <f>'ea detail'!G246</f>
        <v>0</v>
      </c>
      <c r="H246" s="94">
        <f>'ea detail'!H246</f>
        <v>0</v>
      </c>
      <c r="I246" s="76">
        <f>F246*H246</f>
        <v>0</v>
      </c>
      <c r="J246" s="321">
        <f>'ea detail'!J247</f>
        <v>0</v>
      </c>
      <c r="K246" s="109"/>
      <c r="L246" s="355">
        <f>'ea detail'!L246</f>
        <v>0</v>
      </c>
      <c r="M246" s="305"/>
      <c r="N246" s="305"/>
      <c r="O246" s="305"/>
      <c r="P246" s="305"/>
      <c r="Q246" s="232">
        <f>SUM(L246:P246)</f>
        <v>0</v>
      </c>
      <c r="R246" s="352">
        <f>'ea detail'!Q246-'teg detail'!Q246</f>
        <v>0</v>
      </c>
      <c r="S246" s="352">
        <f>IF(I246=0,0,Q246/I246*100)</f>
        <v>0</v>
      </c>
    </row>
    <row r="247" spans="1:19" ht="12.75">
      <c r="A247" s="96"/>
      <c r="B247" s="74" t="s">
        <v>17</v>
      </c>
      <c r="C247" s="74"/>
      <c r="D247" s="75" t="str">
        <f>'ea detail'!D247</f>
        <v>TC SUBTIITRITE TOIMETAMINE</v>
      </c>
      <c r="E247" s="75"/>
      <c r="F247" s="76">
        <f>'ea detail'!F247</f>
        <v>0</v>
      </c>
      <c r="G247" s="322">
        <f>'ea detail'!G247</f>
        <v>0</v>
      </c>
      <c r="H247" s="94">
        <f>'ea detail'!H247</f>
        <v>0</v>
      </c>
      <c r="I247" s="76">
        <f>F247*H247</f>
        <v>0</v>
      </c>
      <c r="J247" s="321">
        <f>'ea detail'!J248</f>
        <v>0</v>
      </c>
      <c r="K247" s="109"/>
      <c r="L247" s="355">
        <f>'ea detail'!L247</f>
        <v>0</v>
      </c>
      <c r="M247" s="305"/>
      <c r="N247" s="305"/>
      <c r="O247" s="305"/>
      <c r="P247" s="305"/>
      <c r="Q247" s="232">
        <f>SUM(L247:P247)</f>
        <v>0</v>
      </c>
      <c r="R247" s="352">
        <f>'ea detail'!Q247-'teg detail'!Q247</f>
        <v>0</v>
      </c>
      <c r="S247" s="352">
        <f>IF(I247=0,0,Q247/I247*100)</f>
        <v>0</v>
      </c>
    </row>
    <row r="248" spans="1:19" ht="12.75">
      <c r="A248" s="96"/>
      <c r="B248" s="74"/>
      <c r="C248" s="74"/>
      <c r="D248" s="75" t="str">
        <f>'ea detail'!D248</f>
        <v>MUUD</v>
      </c>
      <c r="E248" s="75"/>
      <c r="F248" s="76">
        <f>'ea detail'!F248</f>
        <v>0</v>
      </c>
      <c r="G248" s="322">
        <f>'ea detail'!G248</f>
        <v>0</v>
      </c>
      <c r="H248" s="94">
        <f>'ea detail'!H248</f>
        <v>0</v>
      </c>
      <c r="I248" s="76">
        <f>F248*H248</f>
        <v>0</v>
      </c>
      <c r="J248" s="321">
        <f>'ea detail'!J249</f>
        <v>0</v>
      </c>
      <c r="K248" s="109"/>
      <c r="L248" s="355">
        <f>'ea detail'!L248</f>
        <v>0</v>
      </c>
      <c r="M248" s="305"/>
      <c r="N248" s="305"/>
      <c r="O248" s="305"/>
      <c r="P248" s="305"/>
      <c r="Q248" s="232">
        <f>SUM(L248:P248)</f>
        <v>0</v>
      </c>
      <c r="R248" s="352">
        <f>'ea detail'!Q248-'teg detail'!Q248</f>
        <v>0</v>
      </c>
      <c r="S248" s="352">
        <f>IF(I248=0,0,Q248/I248*100)</f>
        <v>0</v>
      </c>
    </row>
    <row r="249" spans="1:19" ht="12.75">
      <c r="A249" s="96"/>
      <c r="B249" s="75"/>
      <c r="C249" s="75"/>
      <c r="D249" s="75"/>
      <c r="E249" s="75"/>
      <c r="F249" s="76"/>
      <c r="G249" s="84"/>
      <c r="H249" s="81"/>
      <c r="I249" s="76"/>
      <c r="J249" s="331"/>
      <c r="K249" s="109"/>
      <c r="L249" s="355"/>
      <c r="M249" s="118"/>
      <c r="N249" s="118"/>
      <c r="O249" s="118"/>
      <c r="P249" s="118"/>
      <c r="Q249" s="232"/>
      <c r="R249" s="351"/>
      <c r="S249" s="351"/>
    </row>
    <row r="250" spans="1:19" ht="12.75">
      <c r="A250" s="96"/>
      <c r="B250" s="91" t="s">
        <v>95</v>
      </c>
      <c r="C250" s="91"/>
      <c r="D250" s="92" t="s">
        <v>231</v>
      </c>
      <c r="E250" s="92"/>
      <c r="F250" s="76"/>
      <c r="G250" s="84"/>
      <c r="H250" s="81"/>
      <c r="I250" s="90">
        <f>SUM(I245:I248)</f>
        <v>0</v>
      </c>
      <c r="J250" s="331"/>
      <c r="K250" s="109"/>
      <c r="L250" s="90">
        <f>SUM(L245:L248)</f>
        <v>0</v>
      </c>
      <c r="M250" s="90">
        <f>SUM(M245:M248)</f>
        <v>0</v>
      </c>
      <c r="N250" s="90">
        <f>SUM(N245:N248)</f>
        <v>0</v>
      </c>
      <c r="O250" s="90">
        <f>SUM(O245:O248)</f>
        <v>0</v>
      </c>
      <c r="P250" s="90">
        <f>SUM(P245:P248)</f>
        <v>0</v>
      </c>
      <c r="Q250" s="353">
        <f>SUM(L250:P250)</f>
        <v>0</v>
      </c>
      <c r="R250" s="354">
        <f>'ea detail'!Q250-'teg detail'!Q250</f>
        <v>0</v>
      </c>
      <c r="S250" s="354">
        <f>IF(I250=0,0,Q250/I250*100)</f>
        <v>0</v>
      </c>
    </row>
    <row r="251" spans="1:19" ht="12.75">
      <c r="A251" s="96"/>
      <c r="B251" s="75"/>
      <c r="C251" s="75"/>
      <c r="D251" s="327" t="s">
        <v>113</v>
      </c>
      <c r="E251" s="75"/>
      <c r="F251" s="76"/>
      <c r="G251" s="84"/>
      <c r="H251" s="81"/>
      <c r="I251" s="76"/>
      <c r="J251" s="331"/>
      <c r="K251" s="109"/>
      <c r="L251" s="232"/>
      <c r="M251" s="118"/>
      <c r="N251" s="118"/>
      <c r="O251" s="118"/>
      <c r="P251" s="118"/>
      <c r="Q251" s="232"/>
      <c r="R251" s="351"/>
      <c r="S251" s="351"/>
    </row>
    <row r="252" spans="1:19" ht="12.75">
      <c r="A252" s="312">
        <f>'ea detail'!A252</f>
        <v>19</v>
      </c>
      <c r="B252" s="313" t="s">
        <v>96</v>
      </c>
      <c r="C252" s="313"/>
      <c r="D252" s="314" t="s">
        <v>328</v>
      </c>
      <c r="E252" s="328"/>
      <c r="F252" s="315" t="s">
        <v>149</v>
      </c>
      <c r="G252" s="316" t="s">
        <v>148</v>
      </c>
      <c r="H252" s="317" t="s">
        <v>150</v>
      </c>
      <c r="I252" s="318" t="s">
        <v>151</v>
      </c>
      <c r="J252" s="319" t="s">
        <v>20</v>
      </c>
      <c r="K252" s="109"/>
      <c r="L252" s="395" t="str">
        <f aca="true" t="shared" si="47" ref="L252:Q252">L7</f>
        <v>Arendus</v>
      </c>
      <c r="M252" s="395" t="str">
        <f t="shared" si="47"/>
        <v>daatum</v>
      </c>
      <c r="N252" s="395" t="str">
        <f t="shared" si="47"/>
        <v>daatum</v>
      </c>
      <c r="O252" s="395" t="str">
        <f t="shared" si="47"/>
        <v>daatum</v>
      </c>
      <c r="P252" s="395" t="str">
        <f t="shared" si="47"/>
        <v>daatum</v>
      </c>
      <c r="Q252" s="350" t="str">
        <f t="shared" si="47"/>
        <v>kokku €</v>
      </c>
      <c r="R252" s="350" t="s">
        <v>338</v>
      </c>
      <c r="S252" s="350" t="s">
        <v>10</v>
      </c>
    </row>
    <row r="253" spans="1:19" ht="12.75">
      <c r="A253" s="96"/>
      <c r="B253" s="75"/>
      <c r="C253" s="75"/>
      <c r="D253" s="75"/>
      <c r="E253" s="75"/>
      <c r="F253" s="336"/>
      <c r="G253" s="97"/>
      <c r="H253" s="81"/>
      <c r="I253" s="76"/>
      <c r="J253" s="331"/>
      <c r="K253" s="109"/>
      <c r="L253" s="355"/>
      <c r="M253" s="118"/>
      <c r="N253" s="118"/>
      <c r="O253" s="118"/>
      <c r="P253" s="118"/>
      <c r="Q253" s="232"/>
      <c r="R253" s="351"/>
      <c r="S253" s="351"/>
    </row>
    <row r="254" spans="1:19" ht="12.75">
      <c r="A254" s="96"/>
      <c r="B254" s="74" t="s">
        <v>97</v>
      </c>
      <c r="C254" s="74"/>
      <c r="D254" s="75" t="str">
        <f>'ea detail'!D254</f>
        <v>RAVI / ÕNNETUSJUHTUMI KINDLUSTUS</v>
      </c>
      <c r="E254" s="75"/>
      <c r="F254" s="76">
        <f>'ea detail'!F254</f>
        <v>0</v>
      </c>
      <c r="G254" s="322">
        <f>'ea detail'!G254</f>
        <v>0</v>
      </c>
      <c r="H254" s="94">
        <f>'ea detail'!H254</f>
        <v>0</v>
      </c>
      <c r="I254" s="76">
        <f>F254*H254</f>
        <v>0</v>
      </c>
      <c r="J254" s="331"/>
      <c r="K254" s="109"/>
      <c r="L254" s="355">
        <f>'ea detail'!L254</f>
        <v>0</v>
      </c>
      <c r="M254" s="305"/>
      <c r="N254" s="305"/>
      <c r="O254" s="305"/>
      <c r="P254" s="305"/>
      <c r="Q254" s="232">
        <f>SUM(L254:P254)</f>
        <v>0</v>
      </c>
      <c r="R254" s="352">
        <f>'ea detail'!Q254-'teg detail'!Q254</f>
        <v>0</v>
      </c>
      <c r="S254" s="352">
        <f>IF(I254=0,0,Q254/I254*100)</f>
        <v>0</v>
      </c>
    </row>
    <row r="255" spans="1:19" ht="12.75">
      <c r="A255" s="96"/>
      <c r="B255" s="74" t="s">
        <v>98</v>
      </c>
      <c r="C255" s="74"/>
      <c r="D255" s="75" t="str">
        <f>'ea detail'!D255</f>
        <v>TEHNIKAKINDLUSTUS</v>
      </c>
      <c r="E255" s="75"/>
      <c r="F255" s="76">
        <f>'ea detail'!F255</f>
        <v>0</v>
      </c>
      <c r="G255" s="322">
        <f>'ea detail'!G255</f>
        <v>0</v>
      </c>
      <c r="H255" s="94">
        <f>'ea detail'!H255</f>
        <v>0</v>
      </c>
      <c r="I255" s="76">
        <f>F255*H255</f>
        <v>0</v>
      </c>
      <c r="J255" s="331"/>
      <c r="K255" s="109"/>
      <c r="L255" s="355">
        <f>'ea detail'!L255</f>
        <v>0</v>
      </c>
      <c r="M255" s="305"/>
      <c r="N255" s="305"/>
      <c r="O255" s="305"/>
      <c r="P255" s="305"/>
      <c r="Q255" s="232">
        <f>SUM(L255:P255)</f>
        <v>0</v>
      </c>
      <c r="R255" s="352">
        <f>'ea detail'!Q255-'teg detail'!Q255</f>
        <v>0</v>
      </c>
      <c r="S255" s="352">
        <f>IF(I255=0,0,Q255/I255*100)</f>
        <v>0</v>
      </c>
    </row>
    <row r="256" spans="1:19" ht="12.75">
      <c r="A256" s="96"/>
      <c r="B256" s="75"/>
      <c r="C256" s="75"/>
      <c r="D256" s="75"/>
      <c r="E256" s="75"/>
      <c r="F256" s="76"/>
      <c r="G256" s="84"/>
      <c r="H256" s="81"/>
      <c r="I256" s="76"/>
      <c r="J256" s="331"/>
      <c r="K256" s="109"/>
      <c r="L256" s="355"/>
      <c r="M256" s="118"/>
      <c r="N256" s="118"/>
      <c r="O256" s="118"/>
      <c r="P256" s="118"/>
      <c r="Q256" s="232"/>
      <c r="R256" s="351"/>
      <c r="S256" s="351"/>
    </row>
    <row r="257" spans="1:19" ht="12.75">
      <c r="A257" s="96"/>
      <c r="B257" s="91" t="s">
        <v>102</v>
      </c>
      <c r="C257" s="91"/>
      <c r="D257" s="92" t="s">
        <v>230</v>
      </c>
      <c r="E257" s="92"/>
      <c r="F257" s="76"/>
      <c r="G257" s="84"/>
      <c r="H257" s="81"/>
      <c r="I257" s="90">
        <f>SUM(I254:I255)</f>
        <v>0</v>
      </c>
      <c r="J257" s="331"/>
      <c r="K257" s="109"/>
      <c r="L257" s="90">
        <f>SUM(L254:L255)</f>
        <v>0</v>
      </c>
      <c r="M257" s="82">
        <f>SUM(M254:M255)</f>
        <v>0</v>
      </c>
      <c r="N257" s="82">
        <f>SUM(N254:N255)</f>
        <v>0</v>
      </c>
      <c r="O257" s="82">
        <f>SUM(O254:O255)</f>
        <v>0</v>
      </c>
      <c r="P257" s="82">
        <f>SUM(P254:P255)</f>
        <v>0</v>
      </c>
      <c r="Q257" s="353">
        <f>SUM(L257:P257)</f>
        <v>0</v>
      </c>
      <c r="R257" s="354">
        <f>'ea detail'!Q257-'teg detail'!Q257</f>
        <v>0</v>
      </c>
      <c r="S257" s="354">
        <f>IF(I257=0,0,Q257/I257*100)</f>
        <v>0</v>
      </c>
    </row>
    <row r="258" spans="1:19" ht="12.75">
      <c r="A258" s="96"/>
      <c r="B258" s="75"/>
      <c r="C258" s="75"/>
      <c r="D258" s="327" t="s">
        <v>113</v>
      </c>
      <c r="E258" s="92"/>
      <c r="F258" s="76"/>
      <c r="G258" s="84"/>
      <c r="H258" s="81"/>
      <c r="I258" s="76"/>
      <c r="J258" s="331"/>
      <c r="K258" s="109"/>
      <c r="L258" s="232"/>
      <c r="M258" s="118"/>
      <c r="N258" s="118"/>
      <c r="O258" s="118"/>
      <c r="P258" s="118"/>
      <c r="Q258" s="232"/>
      <c r="R258" s="351"/>
      <c r="S258" s="351"/>
    </row>
    <row r="259" spans="1:19" ht="12.75">
      <c r="A259" s="381">
        <v>20</v>
      </c>
      <c r="B259" s="59" t="s">
        <v>96</v>
      </c>
      <c r="C259" s="59"/>
      <c r="D259" s="60" t="s">
        <v>145</v>
      </c>
      <c r="E259" s="111"/>
      <c r="F259" s="61" t="s">
        <v>149</v>
      </c>
      <c r="G259" s="62" t="s">
        <v>148</v>
      </c>
      <c r="H259" s="64" t="s">
        <v>150</v>
      </c>
      <c r="I259" s="64" t="s">
        <v>151</v>
      </c>
      <c r="J259" s="65" t="s">
        <v>20</v>
      </c>
      <c r="K259" s="109"/>
      <c r="L259" s="395" t="str">
        <f aca="true" t="shared" si="48" ref="L259:Q259">L7</f>
        <v>Arendus</v>
      </c>
      <c r="M259" s="395" t="str">
        <f t="shared" si="48"/>
        <v>daatum</v>
      </c>
      <c r="N259" s="395" t="str">
        <f t="shared" si="48"/>
        <v>daatum</v>
      </c>
      <c r="O259" s="395" t="str">
        <f t="shared" si="48"/>
        <v>daatum</v>
      </c>
      <c r="P259" s="395" t="str">
        <f t="shared" si="48"/>
        <v>daatum</v>
      </c>
      <c r="Q259" s="350" t="str">
        <f t="shared" si="48"/>
        <v>kokku €</v>
      </c>
      <c r="R259" s="350" t="s">
        <v>338</v>
      </c>
      <c r="S259" s="350" t="s">
        <v>10</v>
      </c>
    </row>
    <row r="260" spans="1:19" ht="12.75">
      <c r="A260" s="96"/>
      <c r="B260" s="75"/>
      <c r="C260" s="75"/>
      <c r="D260" s="327"/>
      <c r="E260" s="92"/>
      <c r="F260" s="76"/>
      <c r="G260" s="84"/>
      <c r="H260" s="81"/>
      <c r="I260" s="76"/>
      <c r="J260" s="331"/>
      <c r="K260" s="109"/>
      <c r="L260" s="355"/>
      <c r="M260" s="118"/>
      <c r="N260" s="118"/>
      <c r="O260" s="118"/>
      <c r="P260" s="118"/>
      <c r="Q260" s="232"/>
      <c r="R260" s="351"/>
      <c r="S260" s="351"/>
    </row>
    <row r="261" spans="1:19" ht="12.75">
      <c r="A261" s="96"/>
      <c r="B261" s="75"/>
      <c r="C261" s="75"/>
      <c r="D261" s="75" t="str">
        <f>'ea detail'!D261</f>
        <v>AUDIT</v>
      </c>
      <c r="E261" s="92"/>
      <c r="F261" s="76">
        <f>'ea detail'!F261</f>
        <v>0</v>
      </c>
      <c r="G261" s="76">
        <f>'ea detail'!G261</f>
        <v>0</v>
      </c>
      <c r="H261" s="76">
        <f>'ea detail'!H261</f>
        <v>0</v>
      </c>
      <c r="I261" s="76">
        <f>F261*H261</f>
        <v>0</v>
      </c>
      <c r="J261" s="331"/>
      <c r="K261" s="109"/>
      <c r="L261" s="355">
        <f>'ea detail'!L261</f>
        <v>0</v>
      </c>
      <c r="M261" s="305"/>
      <c r="N261" s="305"/>
      <c r="O261" s="305"/>
      <c r="P261" s="305"/>
      <c r="Q261" s="232">
        <f>SUM(L261:P261)</f>
        <v>0</v>
      </c>
      <c r="R261" s="352">
        <f>'ea detail'!Q261-'teg detail'!Q261</f>
        <v>0</v>
      </c>
      <c r="S261" s="352">
        <f>IF(I261=0,0,Q261/I261*100)</f>
        <v>0</v>
      </c>
    </row>
    <row r="262" spans="1:19" ht="12.75">
      <c r="A262" s="96"/>
      <c r="B262" s="75"/>
      <c r="C262" s="75"/>
      <c r="D262" s="327"/>
      <c r="E262" s="92"/>
      <c r="F262" s="76"/>
      <c r="G262" s="84"/>
      <c r="H262" s="81"/>
      <c r="I262" s="76"/>
      <c r="J262" s="331"/>
      <c r="K262" s="109"/>
      <c r="L262" s="355"/>
      <c r="M262" s="118"/>
      <c r="N262" s="118"/>
      <c r="O262" s="118"/>
      <c r="P262" s="118"/>
      <c r="Q262" s="232"/>
      <c r="R262" s="351"/>
      <c r="S262" s="351"/>
    </row>
    <row r="263" spans="1:19" ht="12.75">
      <c r="A263" s="96"/>
      <c r="B263" s="75"/>
      <c r="C263" s="75"/>
      <c r="D263" s="79" t="s">
        <v>330</v>
      </c>
      <c r="E263" s="92"/>
      <c r="F263" s="76"/>
      <c r="G263" s="84"/>
      <c r="H263" s="81"/>
      <c r="I263" s="90">
        <f>SUM(I261)</f>
        <v>0</v>
      </c>
      <c r="J263" s="331"/>
      <c r="K263" s="109"/>
      <c r="L263" s="90">
        <f>SUM(L261)</f>
        <v>0</v>
      </c>
      <c r="M263" s="82">
        <f>SUM(M261)</f>
        <v>0</v>
      </c>
      <c r="N263" s="82">
        <f>SUM(N261)</f>
        <v>0</v>
      </c>
      <c r="O263" s="82">
        <f>SUM(O261)</f>
        <v>0</v>
      </c>
      <c r="P263" s="82">
        <f>SUM(P261)</f>
        <v>0</v>
      </c>
      <c r="Q263" s="353">
        <f>SUM(L263:P263)</f>
        <v>0</v>
      </c>
      <c r="R263" s="354">
        <f>'ea detail'!Q263-'teg detail'!Q263</f>
        <v>0</v>
      </c>
      <c r="S263" s="354">
        <f>IF(I263=0,0,Q263/I263*100)</f>
        <v>0</v>
      </c>
    </row>
    <row r="264" spans="1:19" ht="12.75">
      <c r="A264" s="96"/>
      <c r="B264" s="75"/>
      <c r="C264" s="75"/>
      <c r="D264" s="83" t="s">
        <v>113</v>
      </c>
      <c r="E264" s="92"/>
      <c r="F264" s="76"/>
      <c r="G264" s="84"/>
      <c r="H264" s="81"/>
      <c r="I264" s="76"/>
      <c r="J264" s="331"/>
      <c r="K264" s="109"/>
      <c r="L264" s="232"/>
      <c r="M264" s="118"/>
      <c r="N264" s="118"/>
      <c r="O264" s="118"/>
      <c r="P264" s="118"/>
      <c r="Q264" s="232"/>
      <c r="R264" s="351"/>
      <c r="S264" s="351"/>
    </row>
    <row r="265" spans="1:19" ht="12.75">
      <c r="A265" s="381">
        <v>21</v>
      </c>
      <c r="B265" s="59" t="s">
        <v>96</v>
      </c>
      <c r="C265" s="59"/>
      <c r="D265" s="60" t="s">
        <v>331</v>
      </c>
      <c r="E265" s="111"/>
      <c r="F265" s="61" t="s">
        <v>149</v>
      </c>
      <c r="G265" s="62" t="s">
        <v>148</v>
      </c>
      <c r="H265" s="64" t="s">
        <v>150</v>
      </c>
      <c r="I265" s="64" t="s">
        <v>151</v>
      </c>
      <c r="J265" s="65" t="s">
        <v>20</v>
      </c>
      <c r="K265" s="109"/>
      <c r="L265" s="395" t="str">
        <f aca="true" t="shared" si="49" ref="L265:Q265">L7</f>
        <v>Arendus</v>
      </c>
      <c r="M265" s="395" t="str">
        <f t="shared" si="49"/>
        <v>daatum</v>
      </c>
      <c r="N265" s="395" t="str">
        <f t="shared" si="49"/>
        <v>daatum</v>
      </c>
      <c r="O265" s="395" t="str">
        <f t="shared" si="49"/>
        <v>daatum</v>
      </c>
      <c r="P265" s="395" t="str">
        <f t="shared" si="49"/>
        <v>daatum</v>
      </c>
      <c r="Q265" s="350" t="str">
        <f t="shared" si="49"/>
        <v>kokku €</v>
      </c>
      <c r="R265" s="350" t="s">
        <v>338</v>
      </c>
      <c r="S265" s="350" t="s">
        <v>10</v>
      </c>
    </row>
    <row r="266" spans="1:19" ht="12.75">
      <c r="A266" s="96"/>
      <c r="B266" s="75"/>
      <c r="C266" s="75"/>
      <c r="D266" s="327"/>
      <c r="E266" s="92"/>
      <c r="F266" s="76"/>
      <c r="G266" s="84"/>
      <c r="H266" s="81"/>
      <c r="I266" s="76"/>
      <c r="J266" s="331"/>
      <c r="K266" s="109"/>
      <c r="L266" s="355"/>
      <c r="M266" s="118"/>
      <c r="N266" s="118"/>
      <c r="O266" s="118"/>
      <c r="P266" s="118"/>
      <c r="Q266" s="232"/>
      <c r="R266" s="351"/>
      <c r="S266" s="351"/>
    </row>
    <row r="267" spans="1:19" ht="12.75">
      <c r="A267" s="96"/>
      <c r="B267" s="75"/>
      <c r="C267" s="75"/>
      <c r="D267" s="75" t="str">
        <f>'ea detail'!D267</f>
        <v>PANGA TEENUSTASU/ FINANTSKULU</v>
      </c>
      <c r="E267" s="92"/>
      <c r="F267" s="76">
        <f>'ea detail'!F267</f>
        <v>0</v>
      </c>
      <c r="G267" s="76">
        <f>'ea detail'!G267</f>
        <v>0</v>
      </c>
      <c r="H267" s="76">
        <f>'ea detail'!H267</f>
        <v>0</v>
      </c>
      <c r="I267" s="76">
        <f>F267*H267</f>
        <v>0</v>
      </c>
      <c r="J267" s="331"/>
      <c r="K267" s="109"/>
      <c r="L267" s="355">
        <f>'ea detail'!L267</f>
        <v>0</v>
      </c>
      <c r="M267" s="305"/>
      <c r="N267" s="305"/>
      <c r="O267" s="305"/>
      <c r="P267" s="305"/>
      <c r="Q267" s="232">
        <f>SUM(L267:P267)</f>
        <v>0</v>
      </c>
      <c r="R267" s="352">
        <f>'ea detail'!Q267-'teg detail'!Q267</f>
        <v>0</v>
      </c>
      <c r="S267" s="352">
        <f>IF(I267=0,0,Q267/I267*100)</f>
        <v>0</v>
      </c>
    </row>
    <row r="268" spans="1:19" ht="12.75">
      <c r="A268" s="96"/>
      <c r="B268" s="75"/>
      <c r="C268" s="75"/>
      <c r="D268" s="75" t="str">
        <f>'ea detail'!D268</f>
        <v>JURIIDILINE TEENUS</v>
      </c>
      <c r="E268" s="92"/>
      <c r="F268" s="76">
        <f>'ea detail'!F268</f>
        <v>0</v>
      </c>
      <c r="G268" s="76">
        <f>'ea detail'!G268</f>
        <v>0</v>
      </c>
      <c r="H268" s="76">
        <f>'ea detail'!H268</f>
        <v>0</v>
      </c>
      <c r="I268" s="76">
        <f>F268*H268</f>
        <v>0</v>
      </c>
      <c r="J268" s="331"/>
      <c r="K268" s="109"/>
      <c r="L268" s="355">
        <f>'ea detail'!L268</f>
        <v>0</v>
      </c>
      <c r="M268" s="305"/>
      <c r="N268" s="305"/>
      <c r="O268" s="305"/>
      <c r="P268" s="305"/>
      <c r="Q268" s="232">
        <f>SUM(L268:P268)</f>
        <v>0</v>
      </c>
      <c r="R268" s="352">
        <f>'ea detail'!Q268-'teg detail'!Q268</f>
        <v>0</v>
      </c>
      <c r="S268" s="352">
        <f>IF(I268=0,0,Q268/I268*100)</f>
        <v>0</v>
      </c>
    </row>
    <row r="269" spans="1:19" ht="12.75">
      <c r="A269" s="96"/>
      <c r="B269" s="75"/>
      <c r="C269" s="75"/>
      <c r="D269" s="75" t="str">
        <f>'ea detail'!D269</f>
        <v>MUUD</v>
      </c>
      <c r="E269" s="92"/>
      <c r="F269" s="76">
        <f>'ea detail'!F269</f>
        <v>0</v>
      </c>
      <c r="G269" s="76">
        <f>'ea detail'!G269</f>
        <v>0</v>
      </c>
      <c r="H269" s="76">
        <f>'ea detail'!H269</f>
        <v>0</v>
      </c>
      <c r="I269" s="76">
        <f>F269*H269</f>
        <v>0</v>
      </c>
      <c r="J269" s="331"/>
      <c r="K269" s="109"/>
      <c r="L269" s="355">
        <f>'ea detail'!L269</f>
        <v>0</v>
      </c>
      <c r="M269" s="305"/>
      <c r="N269" s="305"/>
      <c r="O269" s="305"/>
      <c r="P269" s="305"/>
      <c r="Q269" s="232">
        <f>SUM(L269:P269)</f>
        <v>0</v>
      </c>
      <c r="R269" s="352">
        <f>'ea detail'!Q269-'teg detail'!Q269</f>
        <v>0</v>
      </c>
      <c r="S269" s="352">
        <f>IF(I269=0,0,Q269/I269*100)</f>
        <v>0</v>
      </c>
    </row>
    <row r="270" spans="1:19" ht="12.75">
      <c r="A270" s="96"/>
      <c r="B270" s="75"/>
      <c r="C270" s="75"/>
      <c r="D270" s="327"/>
      <c r="E270" s="92"/>
      <c r="F270" s="76"/>
      <c r="G270" s="84"/>
      <c r="H270" s="81"/>
      <c r="I270" s="76"/>
      <c r="J270" s="331"/>
      <c r="K270" s="109"/>
      <c r="L270" s="232"/>
      <c r="M270" s="118"/>
      <c r="N270" s="118"/>
      <c r="O270" s="118"/>
      <c r="P270" s="118"/>
      <c r="Q270" s="232"/>
      <c r="R270" s="351"/>
      <c r="S270" s="351"/>
    </row>
    <row r="271" spans="1:19" ht="12.75">
      <c r="A271" s="96"/>
      <c r="B271" s="75"/>
      <c r="C271" s="75"/>
      <c r="D271" s="79" t="s">
        <v>397</v>
      </c>
      <c r="E271" s="92"/>
      <c r="F271" s="76"/>
      <c r="G271" s="84"/>
      <c r="H271" s="81"/>
      <c r="I271" s="90">
        <f>SUM(I267:I269)</f>
        <v>0</v>
      </c>
      <c r="J271" s="331"/>
      <c r="K271" s="109"/>
      <c r="L271" s="90">
        <f>SUM(L267:L269)</f>
        <v>0</v>
      </c>
      <c r="M271" s="82">
        <f>SUM(M267:M269)</f>
        <v>0</v>
      </c>
      <c r="N271" s="82">
        <f>SUM(N267:N269)</f>
        <v>0</v>
      </c>
      <c r="O271" s="82">
        <f>SUM(O267:O269)</f>
        <v>0</v>
      </c>
      <c r="P271" s="82">
        <f>SUM(P267:P269)</f>
        <v>0</v>
      </c>
      <c r="Q271" s="353">
        <f>SUM(L271:P271)</f>
        <v>0</v>
      </c>
      <c r="R271" s="354">
        <f>'ea detail'!Q271-'teg detail'!Q271</f>
        <v>0</v>
      </c>
      <c r="S271" s="354">
        <f>IF(I271=0,0,Q271/I271*100)</f>
        <v>0</v>
      </c>
    </row>
    <row r="272" spans="1:19" ht="12.75">
      <c r="A272" s="96"/>
      <c r="B272" s="75"/>
      <c r="C272" s="75"/>
      <c r="D272" s="83" t="s">
        <v>113</v>
      </c>
      <c r="E272" s="92"/>
      <c r="F272" s="76"/>
      <c r="G272" s="84"/>
      <c r="H272" s="81"/>
      <c r="I272" s="76"/>
      <c r="J272" s="331"/>
      <c r="K272" s="109"/>
      <c r="L272" s="232"/>
      <c r="M272" s="118"/>
      <c r="N272" s="118"/>
      <c r="O272" s="118"/>
      <c r="P272" s="118"/>
      <c r="Q272" s="232"/>
      <c r="R272" s="351"/>
      <c r="S272" s="351"/>
    </row>
    <row r="273" spans="1:19" ht="12.75">
      <c r="A273" s="312">
        <f>'ea detail'!A273</f>
        <v>22</v>
      </c>
      <c r="B273" s="313" t="s">
        <v>9</v>
      </c>
      <c r="C273" s="313"/>
      <c r="D273" s="314" t="s">
        <v>191</v>
      </c>
      <c r="E273" s="328"/>
      <c r="F273" s="315" t="s">
        <v>149</v>
      </c>
      <c r="G273" s="316" t="s">
        <v>148</v>
      </c>
      <c r="H273" s="317" t="s">
        <v>150</v>
      </c>
      <c r="I273" s="318" t="s">
        <v>151</v>
      </c>
      <c r="J273" s="319" t="s">
        <v>20</v>
      </c>
      <c r="K273" s="109"/>
      <c r="L273" s="395" t="str">
        <f aca="true" t="shared" si="50" ref="L273:Q273">L7</f>
        <v>Arendus</v>
      </c>
      <c r="M273" s="395" t="str">
        <f t="shared" si="50"/>
        <v>daatum</v>
      </c>
      <c r="N273" s="395" t="str">
        <f t="shared" si="50"/>
        <v>daatum</v>
      </c>
      <c r="O273" s="395" t="str">
        <f t="shared" si="50"/>
        <v>daatum</v>
      </c>
      <c r="P273" s="395" t="str">
        <f t="shared" si="50"/>
        <v>daatum</v>
      </c>
      <c r="Q273" s="350" t="str">
        <f t="shared" si="50"/>
        <v>kokku €</v>
      </c>
      <c r="R273" s="350" t="s">
        <v>338</v>
      </c>
      <c r="S273" s="350" t="s">
        <v>10</v>
      </c>
    </row>
    <row r="274" spans="1:19" ht="12.75">
      <c r="A274" s="96"/>
      <c r="B274" s="75"/>
      <c r="C274" s="75"/>
      <c r="D274" s="75"/>
      <c r="E274" s="75"/>
      <c r="F274" s="76"/>
      <c r="G274" s="84"/>
      <c r="H274" s="81"/>
      <c r="I274" s="76"/>
      <c r="J274" s="331"/>
      <c r="K274" s="109"/>
      <c r="L274" s="355"/>
      <c r="M274" s="118"/>
      <c r="N274" s="118"/>
      <c r="O274" s="118"/>
      <c r="P274" s="118"/>
      <c r="Q274" s="232"/>
      <c r="R274" s="351"/>
      <c r="S274" s="351"/>
    </row>
    <row r="275" spans="1:19" ht="12.75">
      <c r="A275" s="96"/>
      <c r="B275" s="74" t="s">
        <v>103</v>
      </c>
      <c r="C275" s="74"/>
      <c r="D275" s="75" t="str">
        <f>'ea detail'!D275</f>
        <v>TREILERITE TEGEMINE</v>
      </c>
      <c r="E275" s="75"/>
      <c r="F275" s="76">
        <f>'ea detail'!F275</f>
        <v>0</v>
      </c>
      <c r="G275" s="322">
        <f>'ea detail'!G275</f>
        <v>0</v>
      </c>
      <c r="H275" s="94">
        <f>'ea detail'!H275</f>
        <v>0</v>
      </c>
      <c r="I275" s="76">
        <f aca="true" t="shared" si="51" ref="I275:I281">F275*H275</f>
        <v>0</v>
      </c>
      <c r="J275" s="321">
        <f>'ea detail'!J275</f>
        <v>0</v>
      </c>
      <c r="K275" s="109"/>
      <c r="L275" s="355">
        <f>'ea detail'!L275</f>
        <v>0</v>
      </c>
      <c r="M275" s="305"/>
      <c r="N275" s="305"/>
      <c r="O275" s="305"/>
      <c r="P275" s="305"/>
      <c r="Q275" s="232">
        <f aca="true" t="shared" si="52" ref="Q275:Q281">SUM(L275:P275)</f>
        <v>0</v>
      </c>
      <c r="R275" s="352">
        <f>'ea detail'!Q275-'teg detail'!Q275</f>
        <v>0</v>
      </c>
      <c r="S275" s="352">
        <f aca="true" t="shared" si="53" ref="S275:S281">IF(I275=0,0,Q275/I275*100)</f>
        <v>0</v>
      </c>
    </row>
    <row r="276" spans="1:19" ht="12.75">
      <c r="A276" s="96"/>
      <c r="B276" s="74" t="s">
        <v>93</v>
      </c>
      <c r="C276" s="74"/>
      <c r="D276" s="75" t="str">
        <f>'ea detail'!D276</f>
        <v>TURUNDUSMATERJALID</v>
      </c>
      <c r="E276" s="75"/>
      <c r="F276" s="76">
        <f>'ea detail'!F276</f>
        <v>0</v>
      </c>
      <c r="G276" s="322">
        <f>'ea detail'!G276</f>
        <v>0</v>
      </c>
      <c r="H276" s="94">
        <f>'ea detail'!H276</f>
        <v>0</v>
      </c>
      <c r="I276" s="76">
        <f t="shared" si="51"/>
        <v>0</v>
      </c>
      <c r="J276" s="321">
        <f>'ea detail'!J276</f>
        <v>0</v>
      </c>
      <c r="K276" s="109"/>
      <c r="L276" s="355">
        <f>'ea detail'!L276</f>
        <v>0</v>
      </c>
      <c r="M276" s="305"/>
      <c r="N276" s="305"/>
      <c r="O276" s="305"/>
      <c r="P276" s="305"/>
      <c r="Q276" s="232">
        <f t="shared" si="52"/>
        <v>0</v>
      </c>
      <c r="R276" s="352">
        <f>'ea detail'!Q276-'teg detail'!Q276</f>
        <v>0</v>
      </c>
      <c r="S276" s="352">
        <f t="shared" si="53"/>
        <v>0</v>
      </c>
    </row>
    <row r="277" spans="1:19" ht="12.75">
      <c r="A277" s="96"/>
      <c r="B277" s="74" t="s">
        <v>104</v>
      </c>
      <c r="C277" s="74"/>
      <c r="D277" s="75" t="str">
        <f>'ea detail'!D277</f>
        <v>TURUNDUSMATERJALIDE TÕLKED</v>
      </c>
      <c r="E277" s="75"/>
      <c r="F277" s="76">
        <f>'ea detail'!F277</f>
        <v>0</v>
      </c>
      <c r="G277" s="322">
        <f>'ea detail'!G277</f>
        <v>0</v>
      </c>
      <c r="H277" s="94">
        <f>'ea detail'!H277</f>
        <v>0</v>
      </c>
      <c r="I277" s="76">
        <f t="shared" si="51"/>
        <v>0</v>
      </c>
      <c r="J277" s="321">
        <f>'ea detail'!J277</f>
        <v>0</v>
      </c>
      <c r="K277" s="109"/>
      <c r="L277" s="355">
        <f>'ea detail'!L277</f>
        <v>0</v>
      </c>
      <c r="M277" s="305"/>
      <c r="N277" s="305"/>
      <c r="O277" s="305"/>
      <c r="P277" s="305"/>
      <c r="Q277" s="232">
        <f t="shared" si="52"/>
        <v>0</v>
      </c>
      <c r="R277" s="352">
        <f>'ea detail'!Q277-'teg detail'!Q277</f>
        <v>0</v>
      </c>
      <c r="S277" s="352">
        <f t="shared" si="53"/>
        <v>0</v>
      </c>
    </row>
    <row r="278" spans="1:19" ht="12.75">
      <c r="A278" s="96"/>
      <c r="B278" s="74" t="s">
        <v>105</v>
      </c>
      <c r="C278" s="74"/>
      <c r="D278" s="75" t="str">
        <f>'ea detail'!D278</f>
        <v>SUHTEKORRALDUS</v>
      </c>
      <c r="E278" s="75"/>
      <c r="F278" s="76">
        <f>'ea detail'!F278</f>
        <v>0</v>
      </c>
      <c r="G278" s="322">
        <f>'ea detail'!G278</f>
        <v>0</v>
      </c>
      <c r="H278" s="94">
        <f>'ea detail'!H278</f>
        <v>0</v>
      </c>
      <c r="I278" s="76">
        <f t="shared" si="51"/>
        <v>0</v>
      </c>
      <c r="J278" s="321">
        <f>'ea detail'!J278</f>
        <v>0</v>
      </c>
      <c r="K278" s="109"/>
      <c r="L278" s="355">
        <f>'ea detail'!L278</f>
        <v>0</v>
      </c>
      <c r="M278" s="305"/>
      <c r="N278" s="305"/>
      <c r="O278" s="305"/>
      <c r="P278" s="305"/>
      <c r="Q278" s="232">
        <f t="shared" si="52"/>
        <v>0</v>
      </c>
      <c r="R278" s="352">
        <f>'ea detail'!Q278-'teg detail'!Q278</f>
        <v>0</v>
      </c>
      <c r="S278" s="352">
        <f t="shared" si="53"/>
        <v>0</v>
      </c>
    </row>
    <row r="279" spans="1:19" ht="12.75">
      <c r="A279" s="96"/>
      <c r="B279" s="74" t="s">
        <v>157</v>
      </c>
      <c r="C279" s="74"/>
      <c r="D279" s="75" t="str">
        <f>'ea detail'!D279</f>
        <v>ESITLUSED</v>
      </c>
      <c r="E279" s="75"/>
      <c r="F279" s="76">
        <f>'ea detail'!F279</f>
        <v>0</v>
      </c>
      <c r="G279" s="322">
        <f>'ea detail'!G279</f>
        <v>0</v>
      </c>
      <c r="H279" s="94">
        <f>'ea detail'!H279</f>
        <v>0</v>
      </c>
      <c r="I279" s="76">
        <f t="shared" si="51"/>
        <v>0</v>
      </c>
      <c r="J279" s="321">
        <f>'ea detail'!J279</f>
        <v>0</v>
      </c>
      <c r="K279" s="109"/>
      <c r="L279" s="355">
        <f>'ea detail'!L279</f>
        <v>0</v>
      </c>
      <c r="M279" s="305"/>
      <c r="N279" s="305"/>
      <c r="O279" s="305"/>
      <c r="P279" s="305"/>
      <c r="Q279" s="232">
        <f t="shared" si="52"/>
        <v>0</v>
      </c>
      <c r="R279" s="352">
        <f>'ea detail'!Q279-'teg detail'!Q279</f>
        <v>0</v>
      </c>
      <c r="S279" s="352">
        <f t="shared" si="53"/>
        <v>0</v>
      </c>
    </row>
    <row r="280" spans="1:19" ht="12.75">
      <c r="A280" s="96"/>
      <c r="B280" s="74"/>
      <c r="C280" s="74"/>
      <c r="D280" s="75" t="str">
        <f>'ea detail'!D280</f>
        <v>DVD, BLURAY ESITLUSKOOPIAD</v>
      </c>
      <c r="E280" s="75"/>
      <c r="F280" s="76">
        <f>'ea detail'!F280</f>
        <v>0</v>
      </c>
      <c r="G280" s="322">
        <f>'ea detail'!G280</f>
        <v>0</v>
      </c>
      <c r="H280" s="94">
        <f>'ea detail'!H280</f>
        <v>0</v>
      </c>
      <c r="I280" s="76">
        <f t="shared" si="51"/>
        <v>0</v>
      </c>
      <c r="J280" s="321">
        <f>'ea detail'!J280</f>
        <v>0</v>
      </c>
      <c r="K280" s="109"/>
      <c r="L280" s="355">
        <f>'ea detail'!L280</f>
        <v>0</v>
      </c>
      <c r="M280" s="305"/>
      <c r="N280" s="305"/>
      <c r="O280" s="305"/>
      <c r="P280" s="305"/>
      <c r="Q280" s="232">
        <f t="shared" si="52"/>
        <v>0</v>
      </c>
      <c r="R280" s="352">
        <f>'ea detail'!Q280-'teg detail'!Q280</f>
        <v>0</v>
      </c>
      <c r="S280" s="352">
        <f t="shared" si="53"/>
        <v>0</v>
      </c>
    </row>
    <row r="281" spans="1:19" ht="12.75">
      <c r="A281" s="96"/>
      <c r="B281" s="74" t="s">
        <v>57</v>
      </c>
      <c r="C281" s="74"/>
      <c r="D281" s="75" t="str">
        <f>'ea detail'!D281</f>
        <v>MUUD</v>
      </c>
      <c r="E281" s="75"/>
      <c r="F281" s="76">
        <f>'ea detail'!F281</f>
        <v>0</v>
      </c>
      <c r="G281" s="322">
        <f>'ea detail'!G281</f>
        <v>0</v>
      </c>
      <c r="H281" s="94">
        <f>'ea detail'!H281</f>
        <v>0</v>
      </c>
      <c r="I281" s="76">
        <f t="shared" si="51"/>
        <v>0</v>
      </c>
      <c r="J281" s="321">
        <f>'ea detail'!J281</f>
        <v>0</v>
      </c>
      <c r="K281" s="109"/>
      <c r="L281" s="355">
        <f>'ea detail'!L281</f>
        <v>0</v>
      </c>
      <c r="M281" s="305"/>
      <c r="N281" s="305"/>
      <c r="O281" s="305"/>
      <c r="P281" s="305"/>
      <c r="Q281" s="232">
        <f t="shared" si="52"/>
        <v>0</v>
      </c>
      <c r="R281" s="352">
        <f>'ea detail'!Q281-'teg detail'!Q281</f>
        <v>0</v>
      </c>
      <c r="S281" s="352">
        <f t="shared" si="53"/>
        <v>0</v>
      </c>
    </row>
    <row r="282" spans="1:19" ht="12.75">
      <c r="A282" s="96"/>
      <c r="B282" s="75"/>
      <c r="C282" s="75"/>
      <c r="D282" s="327" t="s">
        <v>113</v>
      </c>
      <c r="E282" s="75"/>
      <c r="F282" s="76"/>
      <c r="G282" s="84"/>
      <c r="H282" s="81"/>
      <c r="I282" s="76"/>
      <c r="J282" s="331"/>
      <c r="K282" s="109"/>
      <c r="L282" s="355"/>
      <c r="M282" s="118"/>
      <c r="N282" s="118"/>
      <c r="O282" s="118"/>
      <c r="P282" s="118"/>
      <c r="Q282" s="232"/>
      <c r="R282" s="351"/>
      <c r="S282" s="351"/>
    </row>
    <row r="283" spans="1:19" ht="12.75">
      <c r="A283" s="96"/>
      <c r="B283" s="91" t="s">
        <v>106</v>
      </c>
      <c r="C283" s="91"/>
      <c r="D283" s="92" t="s">
        <v>228</v>
      </c>
      <c r="E283" s="92"/>
      <c r="F283" s="76"/>
      <c r="G283" s="84"/>
      <c r="H283" s="81"/>
      <c r="I283" s="90">
        <f>SUM(I275:I281)</f>
        <v>0</v>
      </c>
      <c r="J283" s="384"/>
      <c r="K283" s="109"/>
      <c r="L283" s="82">
        <f>SUM(L275:L281)</f>
        <v>0</v>
      </c>
      <c r="M283" s="82">
        <f>SUM(M275:M281)</f>
        <v>0</v>
      </c>
      <c r="N283" s="82">
        <f>SUM(N275:N281)</f>
        <v>0</v>
      </c>
      <c r="O283" s="82">
        <f>SUM(O275:O281)</f>
        <v>0</v>
      </c>
      <c r="P283" s="82">
        <f>SUM(P275:P281)</f>
        <v>0</v>
      </c>
      <c r="Q283" s="353">
        <f>SUM(L283:P283)</f>
        <v>0</v>
      </c>
      <c r="R283" s="354">
        <f>'ea detail'!Q283-'teg detail'!Q283</f>
        <v>0</v>
      </c>
      <c r="S283" s="354">
        <f>IF(I283=0,0,Q283/I283*100)</f>
        <v>0</v>
      </c>
    </row>
    <row r="284" spans="1:19" ht="12.75">
      <c r="A284" s="277"/>
      <c r="B284" s="277"/>
      <c r="C284" s="277"/>
      <c r="D284" s="277"/>
      <c r="E284" s="309"/>
      <c r="F284" s="309"/>
      <c r="G284" s="309"/>
      <c r="H284" s="309"/>
      <c r="I284" s="337"/>
      <c r="J284" s="385"/>
      <c r="K284" s="49"/>
      <c r="L284" s="115"/>
      <c r="M284" s="115"/>
      <c r="N284" s="115"/>
      <c r="O284" s="115"/>
      <c r="P284" s="115"/>
      <c r="Q284" s="357"/>
      <c r="R284" s="358"/>
      <c r="S284" s="358"/>
    </row>
    <row r="285" spans="1:19" ht="12.75">
      <c r="A285" s="96"/>
      <c r="B285" s="91" t="s">
        <v>11</v>
      </c>
      <c r="C285" s="91"/>
      <c r="D285" s="403" t="s">
        <v>120</v>
      </c>
      <c r="E285" s="92"/>
      <c r="F285" s="76"/>
      <c r="G285" s="84"/>
      <c r="H285" s="81"/>
      <c r="I285" s="90">
        <f>I11+I22+I35+I79+I88+I99+I120+I131+I159+I165+I186+I202+I211+I219+I149+I229+I241+I250+I257+I263+I271+I283</f>
        <v>0</v>
      </c>
      <c r="J285" s="384"/>
      <c r="K285" s="109"/>
      <c r="L285" s="82">
        <f aca="true" t="shared" si="54" ref="L285:Q285">L11+L22+L35+L79+L88+L99+L120+L131+L159+L165+L186+L202+L211+L219+L149+L229+L241+L250+L257+L263+L271+L283</f>
        <v>0</v>
      </c>
      <c r="M285" s="82">
        <f t="shared" si="54"/>
        <v>0</v>
      </c>
      <c r="N285" s="82">
        <f t="shared" si="54"/>
        <v>0</v>
      </c>
      <c r="O285" s="82">
        <f t="shared" si="54"/>
        <v>0</v>
      </c>
      <c r="P285" s="82">
        <f t="shared" si="54"/>
        <v>0</v>
      </c>
      <c r="Q285" s="82">
        <f t="shared" si="54"/>
        <v>0</v>
      </c>
      <c r="R285" s="354">
        <f>'ea detail'!Q285-'teg detail'!Q285</f>
        <v>0</v>
      </c>
      <c r="S285" s="354">
        <f>IF(I285=0,0,Q285/I285*100)</f>
        <v>0</v>
      </c>
    </row>
    <row r="286" spans="1:19" ht="12.75">
      <c r="A286" s="277"/>
      <c r="B286" s="277"/>
      <c r="C286" s="277"/>
      <c r="D286" s="277"/>
      <c r="E286" s="309"/>
      <c r="F286" s="309"/>
      <c r="G286" s="309"/>
      <c r="H286" s="309"/>
      <c r="I286" s="337"/>
      <c r="J286" s="385"/>
      <c r="K286" s="49"/>
      <c r="L286" s="50"/>
      <c r="M286" s="50"/>
      <c r="N286" s="50"/>
      <c r="O286" s="50"/>
      <c r="P286" s="50"/>
      <c r="Q286" s="345"/>
      <c r="R286" s="359"/>
      <c r="S286" s="359"/>
    </row>
    <row r="287" spans="1:19" ht="12.75">
      <c r="A287" s="96"/>
      <c r="B287" s="91" t="s">
        <v>177</v>
      </c>
      <c r="C287" s="91"/>
      <c r="D287" s="92" t="s">
        <v>339</v>
      </c>
      <c r="E287" s="92"/>
      <c r="F287" s="76"/>
      <c r="G287" s="338">
        <f>'ea detail'!G287</f>
        <v>0.07</v>
      </c>
      <c r="H287" s="81"/>
      <c r="I287" s="90">
        <f>'ea detail'!I287</f>
        <v>0</v>
      </c>
      <c r="J287" s="384"/>
      <c r="K287" s="109"/>
      <c r="L287" s="396">
        <f>'ea detail'!L287</f>
        <v>0</v>
      </c>
      <c r="M287" s="368"/>
      <c r="N287" s="368"/>
      <c r="O287" s="368"/>
      <c r="P287" s="368"/>
      <c r="Q287" s="353">
        <f>SUM(L287:P287)</f>
        <v>0</v>
      </c>
      <c r="R287" s="354">
        <f>'ea detail'!Q287-'teg detail'!Q287</f>
        <v>0</v>
      </c>
      <c r="S287" s="354">
        <f>IF(I287=0,0,Q287/I287*100)</f>
        <v>0</v>
      </c>
    </row>
    <row r="288" spans="1:19" ht="12.75">
      <c r="A288" s="277"/>
      <c r="B288" s="277"/>
      <c r="C288" s="277"/>
      <c r="D288" s="277"/>
      <c r="E288" s="309"/>
      <c r="F288" s="309"/>
      <c r="G288" s="309"/>
      <c r="H288" s="309"/>
      <c r="I288" s="337"/>
      <c r="J288" s="385"/>
      <c r="K288" s="49"/>
      <c r="L288" s="50"/>
      <c r="M288" s="50"/>
      <c r="N288" s="50"/>
      <c r="O288" s="50"/>
      <c r="P288" s="50"/>
      <c r="Q288" s="345"/>
      <c r="R288" s="359"/>
      <c r="S288" s="359"/>
    </row>
    <row r="289" spans="1:19" ht="12.75">
      <c r="A289" s="96"/>
      <c r="B289" s="91" t="s">
        <v>177</v>
      </c>
      <c r="C289" s="91"/>
      <c r="D289" s="92" t="s">
        <v>165</v>
      </c>
      <c r="E289" s="92"/>
      <c r="F289" s="76"/>
      <c r="G289" s="338">
        <f>'ea detail'!G289</f>
        <v>0.05</v>
      </c>
      <c r="H289" s="81"/>
      <c r="I289" s="90">
        <f>'ea detail'!I289</f>
        <v>0</v>
      </c>
      <c r="J289" s="384"/>
      <c r="K289" s="109"/>
      <c r="L289" s="396">
        <v>0</v>
      </c>
      <c r="M289" s="368"/>
      <c r="N289" s="368"/>
      <c r="O289" s="368"/>
      <c r="P289" s="368"/>
      <c r="Q289" s="353">
        <f>SUM(L289:P289)</f>
        <v>0</v>
      </c>
      <c r="R289" s="354">
        <f>'ea detail'!Q289-'teg detail'!Q289</f>
        <v>0</v>
      </c>
      <c r="S289" s="354">
        <f>IF(I289=0,0,Q289/I289*100)</f>
        <v>0</v>
      </c>
    </row>
    <row r="290" spans="1:19" ht="12.75">
      <c r="A290" s="370"/>
      <c r="B290" s="371"/>
      <c r="C290" s="371"/>
      <c r="D290" s="372"/>
      <c r="E290" s="372"/>
      <c r="F290" s="373"/>
      <c r="G290" s="374"/>
      <c r="H290" s="124"/>
      <c r="I290" s="375"/>
      <c r="J290" s="386"/>
      <c r="K290" s="109"/>
      <c r="L290" s="394"/>
      <c r="M290" s="394"/>
      <c r="N290" s="394"/>
      <c r="O290" s="394"/>
      <c r="P290" s="394"/>
      <c r="Q290" s="376"/>
      <c r="R290" s="377"/>
      <c r="S290" s="377"/>
    </row>
    <row r="291" spans="1:19" ht="12.75">
      <c r="A291" s="96"/>
      <c r="B291" s="91" t="s">
        <v>177</v>
      </c>
      <c r="C291" s="91"/>
      <c r="D291" s="92" t="str">
        <f>'ea detail'!D291</f>
        <v>TOOTMISTASU</v>
      </c>
      <c r="E291" s="92"/>
      <c r="F291" s="76"/>
      <c r="G291" s="338">
        <f>'ea detail'!G291</f>
        <v>0.05</v>
      </c>
      <c r="H291" s="81"/>
      <c r="I291" s="90">
        <f>'ea detail'!I291</f>
        <v>0</v>
      </c>
      <c r="J291" s="384"/>
      <c r="K291" s="109"/>
      <c r="L291" s="396">
        <v>0</v>
      </c>
      <c r="M291" s="368"/>
      <c r="N291" s="368"/>
      <c r="O291" s="368"/>
      <c r="P291" s="368"/>
      <c r="Q291" s="353">
        <f>SUM(L291:P291)</f>
        <v>0</v>
      </c>
      <c r="R291" s="354">
        <f>'ea detail'!Q291-'teg detail'!Q291</f>
        <v>0</v>
      </c>
      <c r="S291" s="354">
        <f>IF(I291=0,0,Q291/I291*100)</f>
        <v>0</v>
      </c>
    </row>
    <row r="292" spans="1:19" ht="12.75">
      <c r="A292" s="277"/>
      <c r="B292" s="277"/>
      <c r="C292" s="277"/>
      <c r="D292" s="277"/>
      <c r="E292" s="309"/>
      <c r="F292" s="309"/>
      <c r="G292" s="309"/>
      <c r="H292" s="309"/>
      <c r="I292" s="337"/>
      <c r="J292" s="385"/>
      <c r="K292" s="49"/>
      <c r="L292" s="50"/>
      <c r="M292" s="50"/>
      <c r="N292" s="50"/>
      <c r="O292" s="50"/>
      <c r="P292" s="50"/>
      <c r="Q292" s="345"/>
      <c r="R292" s="359"/>
      <c r="S292" s="359"/>
    </row>
    <row r="293" spans="1:19" ht="13.5" thickBot="1">
      <c r="A293" s="339"/>
      <c r="B293" s="340" t="s">
        <v>178</v>
      </c>
      <c r="C293" s="340"/>
      <c r="D293" s="407" t="s">
        <v>405</v>
      </c>
      <c r="E293" s="341"/>
      <c r="F293" s="342"/>
      <c r="G293" s="343"/>
      <c r="H293" s="107"/>
      <c r="I293" s="344">
        <f>I285+I287+I289+I291</f>
        <v>0</v>
      </c>
      <c r="J293" s="387"/>
      <c r="K293" s="109"/>
      <c r="L293" s="108">
        <f>L285+L287</f>
        <v>0</v>
      </c>
      <c r="M293" s="108">
        <f>M285+M287+M289+M291</f>
        <v>0</v>
      </c>
      <c r="N293" s="108">
        <f>N285+N287+N289+N291</f>
        <v>0</v>
      </c>
      <c r="O293" s="108">
        <f>O285+O287+O289+O291</f>
        <v>0</v>
      </c>
      <c r="P293" s="108">
        <f>P285+P287+P289+P291</f>
        <v>0</v>
      </c>
      <c r="Q293" s="360">
        <f>SUM(L293:P293)</f>
        <v>0</v>
      </c>
      <c r="R293" s="361">
        <f>'ea detail'!Q293-'teg detail'!Q293</f>
        <v>0</v>
      </c>
      <c r="S293" s="361">
        <f>IF(I293=0,0,Q293/I293*100)</f>
        <v>0</v>
      </c>
    </row>
    <row r="294" spans="1:16" ht="13.5" thickTop="1">
      <c r="A294" s="279"/>
      <c r="B294" s="279"/>
      <c r="C294" s="279"/>
      <c r="D294" s="279"/>
      <c r="E294" s="345"/>
      <c r="F294" s="345"/>
      <c r="G294" s="345"/>
      <c r="H294" s="345"/>
      <c r="I294" s="346"/>
      <c r="J294" s="359"/>
      <c r="K294" s="49"/>
      <c r="L294" s="49"/>
      <c r="M294" s="49"/>
      <c r="N294" s="49"/>
      <c r="O294" s="49"/>
      <c r="P294" s="49"/>
    </row>
    <row r="295" spans="1:10" ht="12.75">
      <c r="A295" s="279"/>
      <c r="B295" s="279"/>
      <c r="C295" s="279"/>
      <c r="D295" s="279"/>
      <c r="E295" s="279"/>
      <c r="F295" s="279"/>
      <c r="G295" s="279"/>
      <c r="H295" s="279"/>
      <c r="I295" s="347"/>
      <c r="J295" s="388"/>
    </row>
    <row r="296" spans="1:10" ht="12.75">
      <c r="A296" s="277"/>
      <c r="B296" s="277"/>
      <c r="C296" s="277"/>
      <c r="D296" s="277"/>
      <c r="E296" s="277"/>
      <c r="F296" s="277"/>
      <c r="G296" s="277"/>
      <c r="H296" s="277"/>
      <c r="I296" s="348"/>
      <c r="J296" s="383"/>
    </row>
    <row r="297" spans="1:10" ht="12.75">
      <c r="A297" s="277"/>
      <c r="B297" s="277"/>
      <c r="C297" s="277"/>
      <c r="D297" s="277"/>
      <c r="E297" s="277"/>
      <c r="F297" s="277"/>
      <c r="G297" s="277"/>
      <c r="H297" s="277"/>
      <c r="I297" s="348"/>
      <c r="J297" s="383"/>
    </row>
    <row r="298" spans="1:10" ht="12.75">
      <c r="A298" s="277"/>
      <c r="B298" s="277"/>
      <c r="C298" s="277"/>
      <c r="D298" s="283" t="s">
        <v>272</v>
      </c>
      <c r="E298" s="277"/>
      <c r="F298" s="277"/>
      <c r="G298" s="277"/>
      <c r="H298" s="277"/>
      <c r="I298" s="348"/>
      <c r="J298" s="383"/>
    </row>
    <row r="299" spans="1:10" ht="12.75">
      <c r="A299" s="277"/>
      <c r="B299" s="277"/>
      <c r="C299" s="277"/>
      <c r="D299" s="277"/>
      <c r="E299" s="277"/>
      <c r="F299" s="277"/>
      <c r="G299" s="277"/>
      <c r="H299" s="277"/>
      <c r="I299" s="348"/>
      <c r="J299" s="383"/>
    </row>
    <row r="300" spans="1:10" ht="12.75">
      <c r="A300" s="277"/>
      <c r="B300" s="277"/>
      <c r="C300" s="277"/>
      <c r="D300" s="277" t="s">
        <v>409</v>
      </c>
      <c r="E300" s="349" t="e">
        <f>Q287/Q285</f>
        <v>#DIV/0!</v>
      </c>
      <c r="F300" s="277"/>
      <c r="G300" s="277"/>
      <c r="H300" s="277"/>
      <c r="I300" s="348"/>
      <c r="J300" s="383"/>
    </row>
    <row r="301" spans="1:10" ht="12.75">
      <c r="A301" s="277"/>
      <c r="B301" s="277"/>
      <c r="C301" s="277"/>
      <c r="D301" s="277" t="s">
        <v>340</v>
      </c>
      <c r="E301" s="349" t="e">
        <f>Q289/Q285</f>
        <v>#DIV/0!</v>
      </c>
      <c r="F301" s="277"/>
      <c r="G301" s="277"/>
      <c r="H301" s="277"/>
      <c r="I301" s="348"/>
      <c r="J301" s="383"/>
    </row>
    <row r="302" spans="1:10" ht="12.75">
      <c r="A302" s="277"/>
      <c r="B302" s="277"/>
      <c r="C302" s="277"/>
      <c r="D302" s="277" t="s">
        <v>408</v>
      </c>
      <c r="E302" s="349" t="e">
        <f>Q291/(Q285+Q287+Q289)</f>
        <v>#DIV/0!</v>
      </c>
      <c r="F302" s="277"/>
      <c r="G302" s="277"/>
      <c r="H302" s="277"/>
      <c r="I302" s="348"/>
      <c r="J302" s="383"/>
    </row>
  </sheetData>
  <sheetProtection sheet="1" insertColumns="0" insertRows="0" insertHyperlinks="0" deleteColumns="0" deleteRows="0" selectLockedCells="1" sort="0" autoFilter="0" pivotTables="0"/>
  <mergeCells count="2">
    <mergeCell ref="D1:F1"/>
    <mergeCell ref="A3:F3"/>
  </mergeCells>
  <printOptions/>
  <pageMargins left="0.7480314960629921" right="0.47" top="0.86" bottom="0.38" header="0.5118110236220472" footer="0.19"/>
  <pageSetup horizontalDpi="600" verticalDpi="600" orientation="landscape" paperSize="9" scale="85" r:id="rId1"/>
  <headerFooter alignWithMargins="0">
    <oddFooter>&amp;CLk &amp;P</oddFooter>
  </headerFooter>
  <rowBreaks count="4" manualBreakCount="4">
    <brk id="121" max="16" man="1"/>
    <brk id="166" max="255" man="1"/>
    <brk id="212" max="255" man="1"/>
    <brk id="25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showGridLines="0" zoomScalePageLayoutView="0" workbookViewId="0" topLeftCell="A1">
      <selection activeCell="D40" sqref="D40"/>
    </sheetView>
  </sheetViews>
  <sheetFormatPr defaultColWidth="12.421875" defaultRowHeight="12.75"/>
  <cols>
    <col min="1" max="1" width="3.421875" style="22" customWidth="1"/>
    <col min="2" max="2" width="35.421875" style="22" customWidth="1"/>
    <col min="3" max="7" width="9.7109375" style="22" customWidth="1"/>
    <col min="8" max="8" width="10.8515625" style="42" customWidth="1"/>
    <col min="9" max="16384" width="12.421875" style="22" customWidth="1"/>
  </cols>
  <sheetData>
    <row r="1" spans="2:8" s="43" customFormat="1" ht="18" customHeight="1">
      <c r="B1" s="276" t="s">
        <v>275</v>
      </c>
      <c r="C1" s="277"/>
      <c r="D1" s="277"/>
      <c r="E1" s="277"/>
      <c r="F1" s="277"/>
      <c r="G1" s="277"/>
      <c r="H1" s="140"/>
    </row>
    <row r="2" spans="2:8" s="43" customFormat="1" ht="18" customHeight="1">
      <c r="B2" s="280" t="s">
        <v>169</v>
      </c>
      <c r="C2" s="277"/>
      <c r="D2" s="277"/>
      <c r="E2" s="277"/>
      <c r="F2" s="277"/>
      <c r="G2" s="277"/>
      <c r="H2" s="140"/>
    </row>
    <row r="3" spans="1:8" s="43" customFormat="1" ht="18" customHeight="1">
      <c r="A3" s="45"/>
      <c r="B3" s="286">
        <f>'teg üld'!B3</f>
        <v>0</v>
      </c>
      <c r="C3" s="286"/>
      <c r="D3" s="287"/>
      <c r="E3" s="287"/>
      <c r="F3" s="287"/>
      <c r="G3" s="283"/>
      <c r="H3" s="141"/>
    </row>
    <row r="4" spans="1:8" s="43" customFormat="1" ht="13.5" thickBot="1">
      <c r="A4" s="45"/>
      <c r="B4" s="284"/>
      <c r="C4" s="285"/>
      <c r="D4" s="285"/>
      <c r="E4" s="285"/>
      <c r="F4" s="285"/>
      <c r="G4" s="285"/>
      <c r="H4" s="46"/>
    </row>
    <row r="5" spans="1:8" ht="13.5" customHeight="1" thickTop="1">
      <c r="A5" s="512" t="s">
        <v>179</v>
      </c>
      <c r="B5" s="514" t="s">
        <v>180</v>
      </c>
      <c r="C5" s="457" t="s">
        <v>172</v>
      </c>
      <c r="D5" s="458" t="str">
        <f>'teg detail'!M7</f>
        <v>daatum</v>
      </c>
      <c r="E5" s="458" t="str">
        <f>'teg detail'!N7</f>
        <v>daatum</v>
      </c>
      <c r="F5" s="458" t="str">
        <f>'teg detail'!O7</f>
        <v>daatum</v>
      </c>
      <c r="G5" s="458" t="str">
        <f>'teg detail'!P7</f>
        <v>daatum</v>
      </c>
      <c r="H5" s="459" t="s">
        <v>337</v>
      </c>
    </row>
    <row r="6" spans="1:8" ht="10.5" thickBot="1">
      <c r="A6" s="513"/>
      <c r="B6" s="515"/>
      <c r="C6" s="460" t="s">
        <v>173</v>
      </c>
      <c r="D6" s="460" t="s">
        <v>335</v>
      </c>
      <c r="E6" s="460" t="s">
        <v>335</v>
      </c>
      <c r="F6" s="460" t="s">
        <v>335</v>
      </c>
      <c r="G6" s="460" t="s">
        <v>335</v>
      </c>
      <c r="H6" s="461"/>
    </row>
    <row r="7" spans="1:8" ht="10.5" thickTop="1">
      <c r="A7" s="195"/>
      <c r="B7" s="23"/>
      <c r="C7" s="24"/>
      <c r="D7" s="24"/>
      <c r="E7" s="24"/>
      <c r="F7" s="24"/>
      <c r="G7" s="24"/>
      <c r="H7" s="40"/>
    </row>
    <row r="8" spans="1:8" ht="12.75">
      <c r="A8" s="399">
        <v>1</v>
      </c>
      <c r="B8" s="197" t="str">
        <f>'teg detail'!D7</f>
        <v>ARENDUS / KÄSIKIRI</v>
      </c>
      <c r="C8" s="185">
        <f>'teg detail'!L11</f>
        <v>0</v>
      </c>
      <c r="D8" s="185">
        <f>'teg detail'!M11</f>
        <v>0</v>
      </c>
      <c r="E8" s="185">
        <f>'teg detail'!N11</f>
        <v>0</v>
      </c>
      <c r="F8" s="185">
        <f>'teg detail'!O11</f>
        <v>0</v>
      </c>
      <c r="G8" s="185">
        <f>'teg detail'!P11</f>
        <v>0</v>
      </c>
      <c r="H8" s="186">
        <f aca="true" t="shared" si="0" ref="H8:H29">SUM(C8:G8)</f>
        <v>0</v>
      </c>
    </row>
    <row r="9" spans="1:8" ht="12.75">
      <c r="A9" s="399">
        <v>2</v>
      </c>
      <c r="B9" s="197" t="str">
        <f>'teg detail'!D13</f>
        <v>PRODUTSENT / REZHISSÖÖR</v>
      </c>
      <c r="C9" s="185">
        <f>'teg detail'!L22</f>
        <v>0</v>
      </c>
      <c r="D9" s="185">
        <f>'teg detail'!M22</f>
        <v>0</v>
      </c>
      <c r="E9" s="185">
        <f>'teg detail'!N22</f>
        <v>0</v>
      </c>
      <c r="F9" s="185">
        <f>'teg detail'!O22</f>
        <v>0</v>
      </c>
      <c r="G9" s="185">
        <f>'teg detail'!P22</f>
        <v>0</v>
      </c>
      <c r="H9" s="186">
        <f t="shared" si="0"/>
        <v>0</v>
      </c>
    </row>
    <row r="10" spans="1:8" ht="12.75">
      <c r="A10" s="399">
        <v>3</v>
      </c>
      <c r="B10" s="197" t="str">
        <f>'teg detail'!D24</f>
        <v>NÄITLEJAD / CASTING</v>
      </c>
      <c r="C10" s="185">
        <f>'teg detail'!L35</f>
        <v>0</v>
      </c>
      <c r="D10" s="185">
        <f>'teg detail'!M35</f>
        <v>0</v>
      </c>
      <c r="E10" s="185">
        <f>'teg detail'!N35</f>
        <v>0</v>
      </c>
      <c r="F10" s="185">
        <f>'teg detail'!O35</f>
        <v>0</v>
      </c>
      <c r="G10" s="185">
        <f>'teg detail'!P35</f>
        <v>0</v>
      </c>
      <c r="H10" s="186">
        <f t="shared" si="0"/>
        <v>0</v>
      </c>
    </row>
    <row r="11" spans="1:8" ht="12.75">
      <c r="A11" s="399">
        <v>4</v>
      </c>
      <c r="B11" s="197" t="str">
        <f>'teg detail'!D37</f>
        <v>FILMIGRUPP</v>
      </c>
      <c r="C11" s="185">
        <f>'teg detail'!L79</f>
        <v>0</v>
      </c>
      <c r="D11" s="185">
        <f>'teg detail'!M79</f>
        <v>0</v>
      </c>
      <c r="E11" s="185">
        <f>'teg detail'!N79</f>
        <v>0</v>
      </c>
      <c r="F11" s="185">
        <f>'teg detail'!O79</f>
        <v>0</v>
      </c>
      <c r="G11" s="185">
        <f>'teg detail'!P79</f>
        <v>0</v>
      </c>
      <c r="H11" s="186">
        <f t="shared" si="0"/>
        <v>0</v>
      </c>
    </row>
    <row r="12" spans="1:8" ht="12.75">
      <c r="A12" s="399">
        <v>5</v>
      </c>
      <c r="B12" s="198" t="str">
        <f>'teg detail'!D81</f>
        <v>SOTSIAALMAKS</v>
      </c>
      <c r="C12" s="185">
        <f>'teg detail'!L88</f>
        <v>0</v>
      </c>
      <c r="D12" s="185">
        <f>'teg detail'!M88</f>
        <v>0</v>
      </c>
      <c r="E12" s="185">
        <f>'teg detail'!N88</f>
        <v>0</v>
      </c>
      <c r="F12" s="185">
        <f>'teg detail'!O88</f>
        <v>0</v>
      </c>
      <c r="G12" s="185">
        <f>'teg detail'!P88</f>
        <v>0</v>
      </c>
      <c r="H12" s="186">
        <f t="shared" si="0"/>
        <v>0</v>
      </c>
    </row>
    <row r="13" spans="1:8" ht="12.75">
      <c r="A13" s="399">
        <v>6</v>
      </c>
      <c r="B13" s="197" t="str">
        <f>'teg detail'!D90</f>
        <v>VÕTTEPAIKADE KULU</v>
      </c>
      <c r="C13" s="187">
        <f>'teg detail'!L99</f>
        <v>0</v>
      </c>
      <c r="D13" s="187">
        <f>'teg detail'!M99</f>
        <v>0</v>
      </c>
      <c r="E13" s="187">
        <f>'teg detail'!N99</f>
        <v>0</v>
      </c>
      <c r="F13" s="187">
        <f>'teg detail'!O99</f>
        <v>0</v>
      </c>
      <c r="G13" s="187">
        <f>'teg detail'!P99</f>
        <v>0</v>
      </c>
      <c r="H13" s="186">
        <f t="shared" si="0"/>
        <v>0</v>
      </c>
    </row>
    <row r="14" spans="1:8" ht="12.75">
      <c r="A14" s="399">
        <v>7</v>
      </c>
      <c r="B14" s="197" t="str">
        <f>'teg detail'!D101</f>
        <v>VÕTTETEHNIKA</v>
      </c>
      <c r="C14" s="185">
        <f>'teg detail'!L120</f>
        <v>0</v>
      </c>
      <c r="D14" s="185">
        <f>'teg detail'!M120</f>
        <v>0</v>
      </c>
      <c r="E14" s="185">
        <f>'teg detail'!N120</f>
        <v>0</v>
      </c>
      <c r="F14" s="185">
        <f>'teg detail'!O120</f>
        <v>0</v>
      </c>
      <c r="G14" s="185">
        <f>'teg detail'!P120</f>
        <v>0</v>
      </c>
      <c r="H14" s="186">
        <f t="shared" si="0"/>
        <v>0</v>
      </c>
    </row>
    <row r="15" spans="1:8" ht="12.75">
      <c r="A15" s="399">
        <v>8</v>
      </c>
      <c r="B15" s="197" t="str">
        <f>'teg detail'!D122</f>
        <v>TEHNILISTE TEENUSTE PAKETID</v>
      </c>
      <c r="C15" s="185">
        <f>'teg detail'!L131</f>
        <v>0</v>
      </c>
      <c r="D15" s="185">
        <f>'teg detail'!M131</f>
        <v>0</v>
      </c>
      <c r="E15" s="185">
        <f>'teg detail'!N131</f>
        <v>0</v>
      </c>
      <c r="F15" s="185">
        <f>'teg detail'!O131</f>
        <v>0</v>
      </c>
      <c r="G15" s="185">
        <f>'teg detail'!P131</f>
        <v>0</v>
      </c>
      <c r="H15" s="186">
        <f t="shared" si="0"/>
        <v>0</v>
      </c>
    </row>
    <row r="16" spans="1:8" ht="12.75">
      <c r="A16" s="399">
        <v>9</v>
      </c>
      <c r="B16" s="197" t="str">
        <f>'teg detail'!D133</f>
        <v>LAVASTUSKULUD</v>
      </c>
      <c r="C16" s="185">
        <f>'teg detail'!L149</f>
        <v>0</v>
      </c>
      <c r="D16" s="185">
        <f>'teg detail'!M149</f>
        <v>0</v>
      </c>
      <c r="E16" s="185">
        <f>'teg detail'!N149</f>
        <v>0</v>
      </c>
      <c r="F16" s="185">
        <f>'teg detail'!O149</f>
        <v>0</v>
      </c>
      <c r="G16" s="185">
        <f>'teg detail'!P149</f>
        <v>0</v>
      </c>
      <c r="H16" s="186">
        <f t="shared" si="0"/>
        <v>0</v>
      </c>
    </row>
    <row r="17" spans="1:8" ht="12.75">
      <c r="A17" s="399">
        <v>10</v>
      </c>
      <c r="B17" s="197" t="str">
        <f>'teg detail'!D151</f>
        <v>MATERJAL</v>
      </c>
      <c r="C17" s="185">
        <f>'teg detail'!L159</f>
        <v>0</v>
      </c>
      <c r="D17" s="185">
        <f>'teg detail'!M159</f>
        <v>0</v>
      </c>
      <c r="E17" s="185">
        <f>'teg detail'!N159</f>
        <v>0</v>
      </c>
      <c r="F17" s="185">
        <f>'teg detail'!O159</f>
        <v>0</v>
      </c>
      <c r="G17" s="185">
        <f>'teg detail'!P159</f>
        <v>0</v>
      </c>
      <c r="H17" s="186">
        <f t="shared" si="0"/>
        <v>0</v>
      </c>
    </row>
    <row r="18" spans="1:8" ht="12.75">
      <c r="A18" s="399">
        <v>11</v>
      </c>
      <c r="B18" s="197" t="str">
        <f>'teg detail'!D161</f>
        <v>LABOR</v>
      </c>
      <c r="C18" s="185">
        <f>'teg detail'!L165</f>
        <v>0</v>
      </c>
      <c r="D18" s="185">
        <f>'teg detail'!M165</f>
        <v>0</v>
      </c>
      <c r="E18" s="185">
        <f>'teg detail'!N165</f>
        <v>0</v>
      </c>
      <c r="F18" s="185">
        <f>'teg detail'!O165</f>
        <v>0</v>
      </c>
      <c r="G18" s="185">
        <f>'teg detail'!P165</f>
        <v>0</v>
      </c>
      <c r="H18" s="186">
        <f t="shared" si="0"/>
        <v>0</v>
      </c>
    </row>
    <row r="19" spans="1:8" ht="12.75">
      <c r="A19" s="399">
        <v>12</v>
      </c>
      <c r="B19" s="197" t="str">
        <f>'teg detail'!D167</f>
        <v>JÄRELTÖÖTLUS</v>
      </c>
      <c r="C19" s="185">
        <f>'teg detail'!L186</f>
        <v>0</v>
      </c>
      <c r="D19" s="185">
        <f>'teg detail'!M186</f>
        <v>0</v>
      </c>
      <c r="E19" s="185">
        <f>'teg detail'!N186</f>
        <v>0</v>
      </c>
      <c r="F19" s="185">
        <f>'teg detail'!O186</f>
        <v>0</v>
      </c>
      <c r="G19" s="185">
        <f>'teg detail'!P186</f>
        <v>0</v>
      </c>
      <c r="H19" s="186">
        <f t="shared" si="0"/>
        <v>0</v>
      </c>
    </row>
    <row r="20" spans="1:8" ht="12.75">
      <c r="A20" s="399">
        <v>13</v>
      </c>
      <c r="B20" s="197" t="str">
        <f>'teg detail'!D188</f>
        <v>MUUSIKA</v>
      </c>
      <c r="C20" s="185">
        <f>'teg detail'!L202</f>
        <v>0</v>
      </c>
      <c r="D20" s="185">
        <f>'teg detail'!M202</f>
        <v>0</v>
      </c>
      <c r="E20" s="185">
        <f>'teg detail'!N202</f>
        <v>0</v>
      </c>
      <c r="F20" s="185">
        <f>'teg detail'!O202</f>
        <v>0</v>
      </c>
      <c r="G20" s="185">
        <f>'teg detail'!P202</f>
        <v>0</v>
      </c>
      <c r="H20" s="186">
        <f t="shared" si="0"/>
        <v>0</v>
      </c>
    </row>
    <row r="21" spans="1:8" ht="12.75">
      <c r="A21" s="399">
        <v>14</v>
      </c>
      <c r="B21" s="197" t="str">
        <f>'teg detail'!D204</f>
        <v>TIITRID / GRAAFIKA</v>
      </c>
      <c r="C21" s="185">
        <f>'teg detail'!L211</f>
        <v>0</v>
      </c>
      <c r="D21" s="185">
        <f>'teg detail'!M211</f>
        <v>0</v>
      </c>
      <c r="E21" s="185">
        <f>'teg detail'!N211</f>
        <v>0</v>
      </c>
      <c r="F21" s="185">
        <f>'teg detail'!O211</f>
        <v>0</v>
      </c>
      <c r="G21" s="185">
        <f>'teg detail'!P211</f>
        <v>0</v>
      </c>
      <c r="H21" s="186">
        <f t="shared" si="0"/>
        <v>0</v>
      </c>
    </row>
    <row r="22" spans="1:8" ht="12.75">
      <c r="A22" s="399">
        <v>15</v>
      </c>
      <c r="B22" s="197" t="str">
        <f>'teg detail'!D213</f>
        <v>ARHIIVIMATERJAL</v>
      </c>
      <c r="C22" s="185">
        <f>'teg detail'!L219</f>
        <v>0</v>
      </c>
      <c r="D22" s="185">
        <f>'teg detail'!M219</f>
        <v>0</v>
      </c>
      <c r="E22" s="185">
        <f>'teg detail'!N219</f>
        <v>0</v>
      </c>
      <c r="F22" s="185">
        <f>'teg detail'!O219</f>
        <v>0</v>
      </c>
      <c r="G22" s="185">
        <f>'teg detail'!P219</f>
        <v>0</v>
      </c>
      <c r="H22" s="186">
        <f t="shared" si="0"/>
        <v>0</v>
      </c>
    </row>
    <row r="23" spans="1:8" ht="12.75">
      <c r="A23" s="399">
        <v>16</v>
      </c>
      <c r="B23" s="197" t="str">
        <f>'teg detail'!D221</f>
        <v>TRANSPORDIKULUD</v>
      </c>
      <c r="C23" s="185">
        <f>'teg detail'!L229</f>
        <v>0</v>
      </c>
      <c r="D23" s="185">
        <f>'teg detail'!M229</f>
        <v>0</v>
      </c>
      <c r="E23" s="185">
        <f>'teg detail'!N229</f>
        <v>0</v>
      </c>
      <c r="F23" s="185">
        <f>'teg detail'!O229</f>
        <v>0</v>
      </c>
      <c r="G23" s="185">
        <f>'teg detail'!P229</f>
        <v>0</v>
      </c>
      <c r="H23" s="186">
        <f t="shared" si="0"/>
        <v>0</v>
      </c>
    </row>
    <row r="24" spans="1:8" ht="12.75">
      <c r="A24" s="399">
        <v>17</v>
      </c>
      <c r="B24" s="197" t="str">
        <f>'teg detail'!D231</f>
        <v>REISIKULU / MAJUTUS / PÄEVARAHA</v>
      </c>
      <c r="C24" s="185">
        <f>'teg detail'!L241</f>
        <v>0</v>
      </c>
      <c r="D24" s="185">
        <f>'teg detail'!M241</f>
        <v>0</v>
      </c>
      <c r="E24" s="185">
        <f>'teg detail'!N241</f>
        <v>0</v>
      </c>
      <c r="F24" s="185">
        <f>'teg detail'!O241</f>
        <v>0</v>
      </c>
      <c r="G24" s="185">
        <f>'teg detail'!P241</f>
        <v>0</v>
      </c>
      <c r="H24" s="186">
        <f t="shared" si="0"/>
        <v>0</v>
      </c>
    </row>
    <row r="25" spans="1:8" ht="12.75">
      <c r="A25" s="399">
        <v>18</v>
      </c>
      <c r="B25" s="197" t="str">
        <f>'teg detail'!D243</f>
        <v>MUU TOOTMISKULU</v>
      </c>
      <c r="C25" s="185">
        <f>'teg detail'!L250</f>
        <v>0</v>
      </c>
      <c r="D25" s="185">
        <f>'teg detail'!M250</f>
        <v>0</v>
      </c>
      <c r="E25" s="185">
        <f>'teg detail'!N250</f>
        <v>0</v>
      </c>
      <c r="F25" s="185">
        <f>'teg detail'!O250</f>
        <v>0</v>
      </c>
      <c r="G25" s="185">
        <f>'teg detail'!P250</f>
        <v>0</v>
      </c>
      <c r="H25" s="186">
        <f t="shared" si="0"/>
        <v>0</v>
      </c>
    </row>
    <row r="26" spans="1:8" ht="12.75">
      <c r="A26" s="399">
        <v>19</v>
      </c>
      <c r="B26" s="197" t="str">
        <f>'teg detail'!D252</f>
        <v>KINDLUSTUS</v>
      </c>
      <c r="C26" s="185">
        <f>'teg detail'!L257</f>
        <v>0</v>
      </c>
      <c r="D26" s="185">
        <f>'teg detail'!M257</f>
        <v>0</v>
      </c>
      <c r="E26" s="185">
        <f>'teg detail'!N257</f>
        <v>0</v>
      </c>
      <c r="F26" s="185">
        <f>'teg detail'!O257</f>
        <v>0</v>
      </c>
      <c r="G26" s="185">
        <f>'teg detail'!P257</f>
        <v>0</v>
      </c>
      <c r="H26" s="186">
        <f t="shared" si="0"/>
        <v>0</v>
      </c>
    </row>
    <row r="27" spans="1:8" ht="12.75">
      <c r="A27" s="399">
        <v>20</v>
      </c>
      <c r="B27" s="197" t="str">
        <f>'teg detail'!D259</f>
        <v>AUDIT</v>
      </c>
      <c r="C27" s="185">
        <f>'teg detail'!L263</f>
        <v>0</v>
      </c>
      <c r="D27" s="185">
        <f>'teg detail'!M263</f>
        <v>0</v>
      </c>
      <c r="E27" s="185">
        <f>'teg detail'!N263</f>
        <v>0</v>
      </c>
      <c r="F27" s="185">
        <f>'teg detail'!O263</f>
        <v>0</v>
      </c>
      <c r="G27" s="185">
        <f>'teg detail'!P263</f>
        <v>0</v>
      </c>
      <c r="H27" s="186">
        <f t="shared" si="0"/>
        <v>0</v>
      </c>
    </row>
    <row r="28" spans="1:8" ht="12.75">
      <c r="A28" s="399">
        <v>21</v>
      </c>
      <c r="B28" s="197" t="str">
        <f>'teg detail'!D265</f>
        <v>FINANTS / ÕIGUS</v>
      </c>
      <c r="C28" s="185">
        <f>'teg detail'!L271</f>
        <v>0</v>
      </c>
      <c r="D28" s="185">
        <f>'teg detail'!M271</f>
        <v>0</v>
      </c>
      <c r="E28" s="185">
        <f>'teg detail'!N271</f>
        <v>0</v>
      </c>
      <c r="F28" s="185">
        <f>'teg detail'!O271</f>
        <v>0</v>
      </c>
      <c r="G28" s="185">
        <f>'teg detail'!P271</f>
        <v>0</v>
      </c>
      <c r="H28" s="186">
        <f t="shared" si="0"/>
        <v>0</v>
      </c>
    </row>
    <row r="29" spans="1:8" ht="12.75">
      <c r="A29" s="399">
        <v>22</v>
      </c>
      <c r="B29" s="197" t="str">
        <f>'teg detail'!D273</f>
        <v>TURUNDUSKULU</v>
      </c>
      <c r="C29" s="185">
        <f>'teg detail'!L283</f>
        <v>0</v>
      </c>
      <c r="D29" s="185">
        <f>'teg detail'!M283</f>
        <v>0</v>
      </c>
      <c r="E29" s="185">
        <f>'teg detail'!N283</f>
        <v>0</v>
      </c>
      <c r="F29" s="185">
        <f>'teg detail'!O283</f>
        <v>0</v>
      </c>
      <c r="G29" s="185">
        <f>'teg detail'!P283</f>
        <v>0</v>
      </c>
      <c r="H29" s="186">
        <f t="shared" si="0"/>
        <v>0</v>
      </c>
    </row>
    <row r="30" spans="1:8" ht="12.75">
      <c r="A30" s="196"/>
      <c r="B30" s="199"/>
      <c r="C30" s="188"/>
      <c r="D30" s="188"/>
      <c r="E30" s="188"/>
      <c r="F30" s="188"/>
      <c r="G30" s="188"/>
      <c r="H30" s="186"/>
    </row>
    <row r="31" spans="1:8" ht="12.75">
      <c r="A31" s="195"/>
      <c r="B31" s="200" t="s">
        <v>120</v>
      </c>
      <c r="C31" s="187">
        <f>'teg detail'!L285</f>
        <v>0</v>
      </c>
      <c r="D31" s="187">
        <f>'teg detail'!M285</f>
        <v>0</v>
      </c>
      <c r="E31" s="187">
        <f>'teg detail'!N285</f>
        <v>0</v>
      </c>
      <c r="F31" s="187">
        <f>'teg detail'!O285</f>
        <v>0</v>
      </c>
      <c r="G31" s="187">
        <f>'teg detail'!P285</f>
        <v>0</v>
      </c>
      <c r="H31" s="184">
        <f>SUM(H8:H30)</f>
        <v>0</v>
      </c>
    </row>
    <row r="32" spans="1:8" ht="12.75">
      <c r="A32" s="196"/>
      <c r="B32" s="199"/>
      <c r="C32" s="188"/>
      <c r="D32" s="188"/>
      <c r="E32" s="188"/>
      <c r="F32" s="188"/>
      <c r="G32" s="188"/>
      <c r="H32" s="186"/>
    </row>
    <row r="33" spans="1:8" ht="12.75">
      <c r="A33" s="196"/>
      <c r="B33" s="405" t="str">
        <f>'teg detail'!D287</f>
        <v>ÜLDKULUD</v>
      </c>
      <c r="C33" s="185">
        <f>'teg detail'!L287</f>
        <v>0</v>
      </c>
      <c r="D33" s="185">
        <f>'teg detail'!M287</f>
        <v>0</v>
      </c>
      <c r="E33" s="185">
        <f>'teg detail'!N287</f>
        <v>0</v>
      </c>
      <c r="F33" s="185">
        <f>'teg detail'!O287</f>
        <v>0</v>
      </c>
      <c r="G33" s="185">
        <f>'teg detail'!P287</f>
        <v>0</v>
      </c>
      <c r="H33" s="186">
        <f>SUM(C33:G33)</f>
        <v>0</v>
      </c>
    </row>
    <row r="34" spans="1:8" ht="12.75">
      <c r="A34" s="196"/>
      <c r="B34" s="197" t="str">
        <f>'teg detail'!D289</f>
        <v>ETTENÄGEMATUD KULUD</v>
      </c>
      <c r="C34" s="185">
        <f>'teg detail'!L289</f>
        <v>0</v>
      </c>
      <c r="D34" s="185">
        <f>'teg detail'!M289</f>
        <v>0</v>
      </c>
      <c r="E34" s="185">
        <f>'teg detail'!N289</f>
        <v>0</v>
      </c>
      <c r="F34" s="185">
        <f>'teg detail'!O289</f>
        <v>0</v>
      </c>
      <c r="G34" s="185">
        <f>'teg detail'!P289</f>
        <v>0</v>
      </c>
      <c r="H34" s="186">
        <f>SUM(C34:G34)</f>
        <v>0</v>
      </c>
    </row>
    <row r="35" spans="1:8" ht="12.75">
      <c r="A35" s="196"/>
      <c r="B35" s="197" t="str">
        <f>'teg detail'!D291</f>
        <v>TOOTMISTASU</v>
      </c>
      <c r="C35" s="185">
        <f>'teg detail'!L291</f>
        <v>0</v>
      </c>
      <c r="D35" s="185">
        <f>'teg detail'!M291</f>
        <v>0</v>
      </c>
      <c r="E35" s="185">
        <f>'teg detail'!N291</f>
        <v>0</v>
      </c>
      <c r="F35" s="185">
        <f>'teg detail'!O291</f>
        <v>0</v>
      </c>
      <c r="G35" s="185">
        <f>'teg detail'!P291</f>
        <v>0</v>
      </c>
      <c r="H35" s="186">
        <f>SUM(C35:G35)</f>
        <v>0</v>
      </c>
    </row>
    <row r="36" spans="1:8" ht="12.75">
      <c r="A36" s="195"/>
      <c r="B36" s="201"/>
      <c r="C36" s="189"/>
      <c r="D36" s="189"/>
      <c r="E36" s="189"/>
      <c r="F36" s="189"/>
      <c r="G36" s="189"/>
      <c r="H36" s="184"/>
    </row>
    <row r="37" spans="1:9" ht="13.5" thickBot="1">
      <c r="A37" s="462"/>
      <c r="B37" s="463" t="s">
        <v>171</v>
      </c>
      <c r="C37" s="420">
        <f>C31+C33+C34+C35</f>
        <v>0</v>
      </c>
      <c r="D37" s="420">
        <f>D31+D33+D34+D35</f>
        <v>0</v>
      </c>
      <c r="E37" s="420">
        <f>E31+E33+E34+E35</f>
        <v>0</v>
      </c>
      <c r="F37" s="420">
        <f>F31+F33+F34+F35</f>
        <v>0</v>
      </c>
      <c r="G37" s="420">
        <f>G31+G33+G34+G35</f>
        <v>0</v>
      </c>
      <c r="H37" s="420">
        <f>SUM(C37:G37)</f>
        <v>0</v>
      </c>
      <c r="I37" s="42"/>
    </row>
    <row r="38" spans="1:8" ht="18" customHeight="1" thickTop="1">
      <c r="A38" s="25"/>
      <c r="B38" s="26"/>
      <c r="C38" s="27"/>
      <c r="D38" s="27"/>
      <c r="E38" s="27"/>
      <c r="F38" s="27"/>
      <c r="G38" s="27"/>
      <c r="H38" s="41"/>
    </row>
    <row r="39" spans="1:8" ht="12.75">
      <c r="A39" s="464" t="s">
        <v>179</v>
      </c>
      <c r="B39" s="465" t="s">
        <v>170</v>
      </c>
      <c r="C39" s="466"/>
      <c r="D39" s="466"/>
      <c r="E39" s="466"/>
      <c r="F39" s="466"/>
      <c r="G39" s="466"/>
      <c r="H39" s="467" t="s">
        <v>337</v>
      </c>
    </row>
    <row r="40" spans="1:8" ht="12.75">
      <c r="A40" s="398">
        <v>1</v>
      </c>
      <c r="B40" s="190" t="s">
        <v>341</v>
      </c>
      <c r="C40" s="488">
        <f>'ea rahavoog'!C40</f>
        <v>0</v>
      </c>
      <c r="D40" s="496"/>
      <c r="E40" s="496"/>
      <c r="F40" s="496"/>
      <c r="G40" s="496"/>
      <c r="H40" s="182">
        <f aca="true" t="shared" si="1" ref="H40:H50">SUM(C40:G40)</f>
        <v>0</v>
      </c>
    </row>
    <row r="41" spans="1:8" ht="12.75">
      <c r="A41" s="398">
        <v>2</v>
      </c>
      <c r="B41" s="190" t="s">
        <v>193</v>
      </c>
      <c r="C41" s="488">
        <f>'ea rahavoog'!C41</f>
        <v>0</v>
      </c>
      <c r="D41" s="496"/>
      <c r="E41" s="496"/>
      <c r="F41" s="496"/>
      <c r="G41" s="496"/>
      <c r="H41" s="182">
        <f t="shared" si="1"/>
        <v>0</v>
      </c>
    </row>
    <row r="42" spans="1:8" ht="12.75">
      <c r="A42" s="398">
        <v>3</v>
      </c>
      <c r="B42" s="190" t="s">
        <v>387</v>
      </c>
      <c r="C42" s="488">
        <f>'ea rahavoog'!C42</f>
        <v>0</v>
      </c>
      <c r="D42" s="496"/>
      <c r="E42" s="496"/>
      <c r="F42" s="496"/>
      <c r="G42" s="496"/>
      <c r="H42" s="182">
        <f t="shared" si="1"/>
        <v>0</v>
      </c>
    </row>
    <row r="43" spans="1:8" ht="12.75">
      <c r="A43" s="398">
        <v>4</v>
      </c>
      <c r="B43" s="190" t="s">
        <v>388</v>
      </c>
      <c r="C43" s="488">
        <f>'ea rahavoog'!C43</f>
        <v>0</v>
      </c>
      <c r="D43" s="496"/>
      <c r="E43" s="496"/>
      <c r="F43" s="496"/>
      <c r="G43" s="496"/>
      <c r="H43" s="182">
        <f t="shared" si="1"/>
        <v>0</v>
      </c>
    </row>
    <row r="44" spans="1:8" ht="12.75">
      <c r="A44" s="398">
        <v>5</v>
      </c>
      <c r="B44" s="190" t="s">
        <v>389</v>
      </c>
      <c r="C44" s="488">
        <f>'ea rahavoog'!C44</f>
        <v>0</v>
      </c>
      <c r="D44" s="496"/>
      <c r="E44" s="496"/>
      <c r="F44" s="496"/>
      <c r="G44" s="496"/>
      <c r="H44" s="182">
        <f t="shared" si="1"/>
        <v>0</v>
      </c>
    </row>
    <row r="45" spans="1:8" ht="12.75">
      <c r="A45" s="398">
        <v>6</v>
      </c>
      <c r="B45" s="190" t="s">
        <v>390</v>
      </c>
      <c r="C45" s="488">
        <f>'ea rahavoog'!C45</f>
        <v>0</v>
      </c>
      <c r="D45" s="496"/>
      <c r="E45" s="496"/>
      <c r="F45" s="496"/>
      <c r="G45" s="496"/>
      <c r="H45" s="182">
        <f t="shared" si="1"/>
        <v>0</v>
      </c>
    </row>
    <row r="46" spans="1:8" ht="12.75">
      <c r="A46" s="398">
        <v>7</v>
      </c>
      <c r="B46" s="190" t="s">
        <v>391</v>
      </c>
      <c r="C46" s="488">
        <f>'ea rahavoog'!C46</f>
        <v>0</v>
      </c>
      <c r="D46" s="496"/>
      <c r="E46" s="496"/>
      <c r="F46" s="496"/>
      <c r="G46" s="496"/>
      <c r="H46" s="182">
        <f t="shared" si="1"/>
        <v>0</v>
      </c>
    </row>
    <row r="47" spans="1:8" ht="12.75">
      <c r="A47" s="398">
        <v>8</v>
      </c>
      <c r="B47" s="190" t="s">
        <v>392</v>
      </c>
      <c r="C47" s="488">
        <f>'ea rahavoog'!C47</f>
        <v>0</v>
      </c>
      <c r="D47" s="496"/>
      <c r="E47" s="496"/>
      <c r="F47" s="496"/>
      <c r="G47" s="496"/>
      <c r="H47" s="182">
        <f t="shared" si="1"/>
        <v>0</v>
      </c>
    </row>
    <row r="48" spans="1:8" ht="12.75">
      <c r="A48" s="398">
        <v>9</v>
      </c>
      <c r="B48" s="190" t="s">
        <v>393</v>
      </c>
      <c r="C48" s="488">
        <f>'ea rahavoog'!C48</f>
        <v>0</v>
      </c>
      <c r="D48" s="496"/>
      <c r="E48" s="496"/>
      <c r="F48" s="496"/>
      <c r="G48" s="496"/>
      <c r="H48" s="182">
        <f t="shared" si="1"/>
        <v>0</v>
      </c>
    </row>
    <row r="49" spans="1:8" ht="12.75">
      <c r="A49" s="398">
        <v>10</v>
      </c>
      <c r="B49" s="190" t="s">
        <v>394</v>
      </c>
      <c r="C49" s="488">
        <f>'ea rahavoog'!C49</f>
        <v>0</v>
      </c>
      <c r="D49" s="496"/>
      <c r="E49" s="496"/>
      <c r="F49" s="496"/>
      <c r="G49" s="496"/>
      <c r="H49" s="182">
        <f t="shared" si="1"/>
        <v>0</v>
      </c>
    </row>
    <row r="50" spans="1:8" ht="12.75">
      <c r="A50" s="398">
        <v>11</v>
      </c>
      <c r="B50" s="190" t="s">
        <v>194</v>
      </c>
      <c r="C50" s="488">
        <f>'ea rahavoog'!C50</f>
        <v>0</v>
      </c>
      <c r="D50" s="496"/>
      <c r="E50" s="496"/>
      <c r="F50" s="496"/>
      <c r="G50" s="496"/>
      <c r="H50" s="182">
        <f t="shared" si="1"/>
        <v>0</v>
      </c>
    </row>
    <row r="51" spans="1:10" ht="12.75">
      <c r="A51" s="468"/>
      <c r="B51" s="469" t="s">
        <v>271</v>
      </c>
      <c r="C51" s="470">
        <f aca="true" t="shared" si="2" ref="C51:H51">SUM(C40:C50)</f>
        <v>0</v>
      </c>
      <c r="D51" s="470">
        <f t="shared" si="2"/>
        <v>0</v>
      </c>
      <c r="E51" s="470">
        <f t="shared" si="2"/>
        <v>0</v>
      </c>
      <c r="F51" s="470">
        <f t="shared" si="2"/>
        <v>0</v>
      </c>
      <c r="G51" s="470">
        <f t="shared" si="2"/>
        <v>0</v>
      </c>
      <c r="H51" s="433">
        <f t="shared" si="2"/>
        <v>0</v>
      </c>
      <c r="I51" s="42"/>
      <c r="J51" s="42"/>
    </row>
    <row r="52" spans="1:8" s="32" customFormat="1" ht="12.75">
      <c r="A52" s="33"/>
      <c r="B52" s="191"/>
      <c r="C52" s="192"/>
      <c r="D52" s="192"/>
      <c r="E52" s="192"/>
      <c r="F52" s="192"/>
      <c r="G52" s="192"/>
      <c r="H52" s="193"/>
    </row>
    <row r="53" spans="1:9" ht="12.75">
      <c r="A53" s="468"/>
      <c r="B53" s="471" t="s">
        <v>255</v>
      </c>
      <c r="C53" s="472">
        <f aca="true" t="shared" si="3" ref="C53:H53">C51-C37</f>
        <v>0</v>
      </c>
      <c r="D53" s="472">
        <f t="shared" si="3"/>
        <v>0</v>
      </c>
      <c r="E53" s="472">
        <f t="shared" si="3"/>
        <v>0</v>
      </c>
      <c r="F53" s="472">
        <f t="shared" si="3"/>
        <v>0</v>
      </c>
      <c r="G53" s="472">
        <f t="shared" si="3"/>
        <v>0</v>
      </c>
      <c r="H53" s="473">
        <f t="shared" si="3"/>
        <v>0</v>
      </c>
      <c r="I53" s="42"/>
    </row>
    <row r="54" spans="1:8" ht="12.75">
      <c r="A54" s="468"/>
      <c r="B54" s="471" t="s">
        <v>256</v>
      </c>
      <c r="C54" s="472">
        <f>C53</f>
        <v>0</v>
      </c>
      <c r="D54" s="472">
        <f>C54+D53</f>
        <v>0</v>
      </c>
      <c r="E54" s="472">
        <f>D54+E53</f>
        <v>0</v>
      </c>
      <c r="F54" s="472">
        <f>E54+F53</f>
        <v>0</v>
      </c>
      <c r="G54" s="472">
        <f>F54+G53</f>
        <v>0</v>
      </c>
      <c r="H54" s="474">
        <f>G54+H53</f>
        <v>0</v>
      </c>
    </row>
    <row r="55" spans="1:8" s="32" customFormat="1" ht="9.75">
      <c r="A55" s="33"/>
      <c r="B55" s="142"/>
      <c r="C55" s="143"/>
      <c r="D55" s="143"/>
      <c r="E55" s="143"/>
      <c r="F55" s="143"/>
      <c r="G55" s="143"/>
      <c r="H55" s="144"/>
    </row>
    <row r="56" spans="1:8" s="49" customFormat="1" ht="11.25">
      <c r="A56" s="48"/>
      <c r="B56" s="142"/>
      <c r="C56" s="143"/>
      <c r="D56" s="143"/>
      <c r="E56" s="143"/>
      <c r="F56" s="143"/>
      <c r="G56" s="143"/>
      <c r="H56" s="144"/>
    </row>
    <row r="57" spans="1:8" s="49" customFormat="1" ht="18" customHeight="1">
      <c r="A57" s="48"/>
      <c r="B57" s="194" t="s">
        <v>174</v>
      </c>
      <c r="C57" s="145"/>
      <c r="D57" s="145"/>
      <c r="E57" s="146"/>
      <c r="F57" s="146"/>
      <c r="G57" s="146"/>
      <c r="H57" s="147"/>
    </row>
    <row r="58" spans="2:8" ht="12.75">
      <c r="B58" s="194"/>
      <c r="C58" s="146"/>
      <c r="D58" s="146"/>
      <c r="E58" s="146"/>
      <c r="F58" s="146"/>
      <c r="G58" s="146"/>
      <c r="H58" s="147"/>
    </row>
    <row r="59" spans="2:8" ht="18" customHeight="1">
      <c r="B59" s="194" t="s">
        <v>266</v>
      </c>
      <c r="C59" s="145"/>
      <c r="D59" s="145"/>
      <c r="E59" s="146"/>
      <c r="F59" s="146"/>
      <c r="G59" s="146"/>
      <c r="H59" s="147"/>
    </row>
  </sheetData>
  <sheetProtection sheet="1" formatCells="0" formatColumns="0" formatRows="0" selectLockedCells="1"/>
  <mergeCells count="2">
    <mergeCell ref="A5:A6"/>
    <mergeCell ref="B5:B6"/>
  </mergeCells>
  <printOptions/>
  <pageMargins left="1.299212598425197" right="0.4330708661417323" top="0.984251968503937" bottom="0.984251968503937" header="0.5118110236220472" footer="0.5118110236220472"/>
  <pageSetup fitToHeight="1" fitToWidth="1" horizontalDpi="1200" verticalDpi="12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Kodu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Riho Västrik</dc:creator>
  <cp:keywords/>
  <dc:description/>
  <cp:lastModifiedBy>Endel</cp:lastModifiedBy>
  <cp:lastPrinted>2014-02-17T11:27:05Z</cp:lastPrinted>
  <dcterms:created xsi:type="dcterms:W3CDTF">2001-10-02T03:48:51Z</dcterms:created>
  <dcterms:modified xsi:type="dcterms:W3CDTF">2019-10-22T09:53:21Z</dcterms:modified>
  <cp:category/>
  <cp:version/>
  <cp:contentType/>
  <cp:contentStatus/>
</cp:coreProperties>
</file>