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2090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detail'!$A$1:$J$102</definedName>
    <definedName name="Prindiala" localSheetId="3">'ea rahavoog'!$B$1:$E$44</definedName>
    <definedName name="Prindiala" localSheetId="1">'ea üld'!$A$1:$H$49</definedName>
    <definedName name="Prindiala" localSheetId="5">'teg detail'!$A$1:$P$101</definedName>
    <definedName name="Prindiala" localSheetId="6">'teg rahavoog'!$A$1:$E$44</definedName>
    <definedName name="Prindiala" localSheetId="4">'teg üld'!$A$1:$H$49</definedName>
    <definedName name="Prindiala" localSheetId="0">'võrdlev'!$A$1:$H$49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<sst xmlns="http://schemas.openxmlformats.org/spreadsheetml/2006/main" count="514" uniqueCount="192">
  <si>
    <t>SOCIAL TAX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</si>
  <si>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</si>
  <si>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</si>
  <si>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</si>
  <si>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</si>
  <si>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</si>
  <si>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</si>
  <si>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</si>
  <si>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</si>
  <si>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</si>
  <si>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</si>
  <si>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</si>
  <si>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</si>
  <si>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 xml:space="preserve">TOTAL FOR FILM CREW </t>
  </si>
  <si>
    <t>(mark with X if social tax has to be paid)</t>
  </si>
  <si>
    <t>(for those who are market with X)</t>
  </si>
  <si>
    <t>TOTAL FOR SOCIAL TAX</t>
  </si>
  <si>
    <t>TRANSPORT / TRAVEL</t>
  </si>
  <si>
    <t>RENT OF THE CAR</t>
  </si>
  <si>
    <t>FUEL</t>
  </si>
  <si>
    <t>TICKETS</t>
  </si>
  <si>
    <t>VISAS AND INVITATIONS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</si>
  <si>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</si>
  <si>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</si>
  <si>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</si>
  <si>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</si>
  <si>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</si>
  <si>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</si>
  <si>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</si>
  <si>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</si>
  <si>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</si>
  <si>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</si>
  <si>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</si>
  <si>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</si>
  <si>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ÕIGUSED</t>
  </si>
  <si>
    <t>TRÜKK JA PALJUNDUS</t>
  </si>
  <si>
    <t xml:space="preserve">PRODUCER </t>
  </si>
  <si>
    <t>PRODUTSENT</t>
  </si>
  <si>
    <t>MUUD</t>
  </si>
  <si>
    <t>PRODUTSENT/REZHISSÖÖR KOKKU</t>
  </si>
  <si>
    <t>(x märgitud ridadelt arvestatakse sots.maks)</t>
  </si>
  <si>
    <t>RAAMATUPIDAJA</t>
  </si>
  <si>
    <t>(x märgitud summadelt)</t>
  </si>
  <si>
    <t>SOTSIAALMAKS KOKKU</t>
  </si>
  <si>
    <t>KOKKU</t>
  </si>
  <si>
    <t>MUUD KULUD</t>
  </si>
  <si>
    <t>AUTORENT</t>
  </si>
  <si>
    <t>KÜTUS</t>
  </si>
  <si>
    <t>VIISAD JA KUTSED</t>
  </si>
  <si>
    <t>Unit/ühik</t>
  </si>
  <si>
    <t>Qty / kogus</t>
  </si>
  <si>
    <t>Cost/ hind</t>
  </si>
  <si>
    <t>Amount/ summa</t>
  </si>
  <si>
    <t>Unit/ ühik</t>
  </si>
  <si>
    <t>DETAILED</t>
  </si>
  <si>
    <t>FILMI NIMI</t>
  </si>
  <si>
    <t>Produtsent:</t>
  </si>
  <si>
    <t>Rezhissöör:</t>
  </si>
  <si>
    <t>Arendusperiood:</t>
  </si>
  <si>
    <t>Eelarve koostaja:</t>
  </si>
  <si>
    <t>Kulugrupp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</si>
  <si>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</si>
  <si>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</si>
  <si>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</si>
  <si>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</si>
  <si>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</si>
  <si>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</si>
  <si>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</si>
  <si>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</si>
  <si>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</si>
  <si>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</si>
  <si>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</si>
  <si>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</si>
  <si>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</si>
  <si>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</si>
  <si>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</si>
  <si>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</si>
  <si>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</si>
  <si>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Finantseerijad</t>
  </si>
  <si>
    <t>KULTUURKAPITAL</t>
  </si>
  <si>
    <t>FILMITOOTMISETTEVÕTTE OMAPANUS</t>
  </si>
  <si>
    <t xml:space="preserve">PRODUCTION MANAGER </t>
  </si>
  <si>
    <t xml:space="preserve"> TOOTMISJUHT</t>
  </si>
  <si>
    <t>TECHNICAL STAFF</t>
  </si>
  <si>
    <t>FILMIGRUPP KOKKU</t>
  </si>
  <si>
    <t>JURIIDILINE TEENUS</t>
  </si>
  <si>
    <t>PANGA TEENUSTASU/ FINANTSKULU</t>
  </si>
  <si>
    <t>SELGITUS</t>
  </si>
  <si>
    <t>Eelarve</t>
  </si>
  <si>
    <t>Tegelik</t>
  </si>
  <si>
    <t>Rahavoogude ajakava</t>
  </si>
  <si>
    <t>NARRATION SCRIPT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</si>
  <si>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</si>
  <si>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</si>
  <si>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</si>
  <si>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</si>
  <si>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</si>
  <si>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</si>
  <si>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</si>
  <si>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</si>
  <si>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</si>
  <si>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</si>
  <si>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</si>
  <si>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</si>
  <si>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</si>
  <si>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</si>
  <si>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</si>
  <si>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</si>
  <si>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</si>
  <si>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</si>
  <si>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</si>
  <si>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</si>
  <si>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</si>
  <si>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</si>
  <si>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</si>
  <si>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</si>
  <si>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Filmitootja aadress:</t>
  </si>
  <si>
    <t>Telefon,  e-mail:</t>
  </si>
  <si>
    <t>TULUD KOKKU</t>
  </si>
  <si>
    <t>Kontroll:</t>
  </si>
  <si>
    <t>MAKSUSTATAVAD SUMMAD PTK MUUD</t>
  </si>
  <si>
    <t xml:space="preserve">Operaator: </t>
  </si>
  <si>
    <t>KULUD</t>
  </si>
  <si>
    <t>TEGELIKUD KULUD KOKKU</t>
  </si>
  <si>
    <t>Hälbe</t>
  </si>
  <si>
    <t>EELARVE KULUGRUPP</t>
  </si>
  <si>
    <t>STSENAARIUM</t>
  </si>
  <si>
    <t>KONSULTANDID</t>
  </si>
  <si>
    <t>PROOVISAALI RENT</t>
  </si>
  <si>
    <t>NÄITLEJAD / CASTING KOKKU</t>
  </si>
  <si>
    <t>MUU TEHNILINE KOOSSEIS</t>
  </si>
  <si>
    <t>OPERAATOR (DoP)</t>
  </si>
  <si>
    <t>TÕLKETÖÖD</t>
  </si>
  <si>
    <t>MAKSUSTATAVAD SUMMAD PTK 1 - 4</t>
  </si>
  <si>
    <t>FINANTS / ÕIGUS</t>
  </si>
  <si>
    <t>FINANTS/ ÕIGUS KOKKU</t>
  </si>
  <si>
    <t>EUR</t>
  </si>
  <si>
    <t>kokku €</t>
  </si>
  <si>
    <t>Summa €</t>
  </si>
  <si>
    <t>summa €</t>
  </si>
  <si>
    <t>ÜLDKULUD</t>
  </si>
  <si>
    <t>EESTI FILMI INSTITUUT</t>
  </si>
  <si>
    <t>CASTING, AGENTUURITASUD</t>
  </si>
  <si>
    <t>daatum</t>
  </si>
  <si>
    <t>Arenduse tegelikud rahavood</t>
  </si>
  <si>
    <t>EELARVELISED/TEGELIKUD KULUD KOKKU</t>
  </si>
  <si>
    <t>TEGELIKUD TULUD KOKKU</t>
  </si>
  <si>
    <t>EELARVELISED/TEGELIKUD TULUD KOKKU</t>
  </si>
  <si>
    <t>STSENAARIUMI TOIMETAJA</t>
  </si>
  <si>
    <t>CASTING</t>
  </si>
  <si>
    <t>TURUNDUSKULU</t>
  </si>
  <si>
    <t>TURUNDUSMATERJALID</t>
  </si>
  <si>
    <t>ESITLUSED</t>
  </si>
  <si>
    <t>TURUNDUSKULU KOKKU</t>
  </si>
  <si>
    <t xml:space="preserve"> CASTING KOKKU</t>
  </si>
  <si>
    <t>SOTSIAALMAKSUD</t>
  </si>
  <si>
    <t>PRODUTSENT / REŽISSÖÖR</t>
  </si>
  <si>
    <t>PROOVITEHNIKA RENT</t>
  </si>
  <si>
    <t>ARENDUSPILOODI TEGEMINE</t>
  </si>
  <si>
    <t>TURUNDUSMATERJALIDE TÕLKED</t>
  </si>
  <si>
    <t>REISIKULUD EESTIS</t>
  </si>
  <si>
    <t>MAJUTUS EESTIS</t>
  </si>
  <si>
    <t>REISIKULUD VÄLISMAAL</t>
  </si>
  <si>
    <t>MUUD REISIKULUD VÄLISMAAL</t>
  </si>
  <si>
    <t>MAJUTUS VÄLISMAAL</t>
  </si>
  <si>
    <t>PÄEVARAHA VÄLISMAAL</t>
  </si>
  <si>
    <t>Tootmisperiood:</t>
  </si>
  <si>
    <t>S.h. Võtteperiood:</t>
  </si>
  <si>
    <t>Võttepäevade arv:</t>
  </si>
  <si>
    <t>Järeltootmisperiood:</t>
  </si>
  <si>
    <t>Esilinastus:</t>
  </si>
  <si>
    <t>Filmi pikkus:</t>
  </si>
  <si>
    <t>Hälbe %</t>
  </si>
  <si>
    <t>Hälbe%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</si>
  <si>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</si>
  <si>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</si>
  <si>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</si>
  <si>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</si>
  <si>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</si>
  <si>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</si>
  <si>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</si>
  <si>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Hälve €</t>
  </si>
  <si>
    <t>Üldkulud kuni 7% otsekuludest</t>
  </si>
  <si>
    <t>DOKUMENTAALFILMI ARENDUSE EELARVE</t>
  </si>
  <si>
    <t>DOKUMENTAALFILMI ARENDUSE DETAILNE EELARVE</t>
  </si>
  <si>
    <t>DOKUMENTAALFILMI ARENDUSE KULUARUANNE</t>
  </si>
  <si>
    <t>DOKUMENTAALFILMI ARENDUSE DETAILNE KULUARUANNE</t>
  </si>
  <si>
    <t>DOKFILMI ARENDUSE KULUDE-TULUDE VÕRDLUS EELARVEGA</t>
  </si>
  <si>
    <t>REŽISSÖÖR (töö)</t>
  </si>
  <si>
    <t>REŽISSÖÖR (õigused)</t>
  </si>
  <si>
    <t>REŽISSÖÖRI ASSISTENT</t>
  </si>
  <si>
    <t>TAKSO, PARKIMINE JA GARAŽEERIMINE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</si>
</sst>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461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1" xfId="48" applyNumberFormat="1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3" fontId="3" fillId="0" borderId="12" xfId="48" applyNumberFormat="1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4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5" xfId="34" applyNumberFormat="1" applyFont="1" applyFill="1" applyBorder="1" applyAlignment="1">
      <alignment horizontal="center"/>
    </xf>
    <xf numFmtId="40" fontId="20" fillId="34" borderId="15" xfId="34" applyFont="1" applyFill="1" applyBorder="1" applyAlignment="1">
      <alignment/>
    </xf>
    <xf numFmtId="40" fontId="20" fillId="34" borderId="15" xfId="34" applyFont="1" applyFill="1" applyBorder="1" applyAlignment="1">
      <alignment horizontal="right"/>
    </xf>
    <xf numFmtId="3" fontId="5" fillId="34" borderId="15" xfId="34" applyNumberFormat="1" applyFont="1" applyFill="1" applyBorder="1" applyAlignment="1">
      <alignment/>
    </xf>
    <xf numFmtId="40" fontId="5" fillId="34" borderId="15" xfId="34" applyFont="1" applyFill="1" applyBorder="1" applyAlignment="1">
      <alignment/>
    </xf>
    <xf numFmtId="2" fontId="5" fillId="34" borderId="15" xfId="34" applyNumberFormat="1" applyFont="1" applyFill="1" applyBorder="1" applyAlignment="1">
      <alignment horizontal="center"/>
    </xf>
    <xf numFmtId="3" fontId="5" fillId="34" borderId="15" xfId="34" applyNumberFormat="1" applyFont="1" applyFill="1" applyBorder="1" applyAlignment="1">
      <alignment horizontal="center"/>
    </xf>
    <xf numFmtId="40" fontId="5" fillId="34" borderId="15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5" xfId="34" applyNumberFormat="1" applyFont="1" applyFill="1" applyBorder="1" applyAlignment="1">
      <alignment horizontal="center"/>
    </xf>
    <xf numFmtId="1" fontId="0" fillId="0" borderId="15" xfId="34" applyNumberFormat="1" applyFont="1" applyBorder="1" applyAlignment="1">
      <alignment horizontal="center"/>
    </xf>
    <xf numFmtId="40" fontId="3" fillId="0" borderId="15" xfId="34" applyFont="1" applyBorder="1" applyAlignment="1">
      <alignment horizontal="right"/>
    </xf>
    <xf numFmtId="3" fontId="3" fillId="0" borderId="15" xfId="34" applyNumberFormat="1" applyFont="1" applyBorder="1" applyAlignment="1">
      <alignment horizontal="right"/>
    </xf>
    <xf numFmtId="40" fontId="3" fillId="0" borderId="15" xfId="34" applyFont="1" applyBorder="1" applyAlignment="1">
      <alignment/>
    </xf>
    <xf numFmtId="40" fontId="3" fillId="0" borderId="15" xfId="34" applyFont="1" applyBorder="1" applyAlignment="1">
      <alignment horizontal="center"/>
    </xf>
    <xf numFmtId="40" fontId="10" fillId="0" borderId="0" xfId="34" applyFont="1" applyAlignment="1">
      <alignment/>
    </xf>
    <xf numFmtId="0" fontId="0" fillId="0" borderId="15" xfId="0" applyFont="1" applyBorder="1" applyAlignment="1">
      <alignment/>
    </xf>
    <xf numFmtId="40" fontId="3" fillId="0" borderId="15" xfId="34" applyFont="1" applyBorder="1" applyAlignment="1" applyProtection="1">
      <alignment horizontal="left"/>
      <protection/>
    </xf>
    <xf numFmtId="40" fontId="3" fillId="0" borderId="15" xfId="34" applyFont="1" applyBorder="1" applyAlignment="1" applyProtection="1">
      <alignment horizontal="right"/>
      <protection/>
    </xf>
    <xf numFmtId="3" fontId="3" fillId="0" borderId="15" xfId="34" applyNumberFormat="1" applyFont="1" applyBorder="1" applyAlignment="1" applyProtection="1">
      <alignment horizontal="right"/>
      <protection/>
    </xf>
    <xf numFmtId="40" fontId="3" fillId="0" borderId="15" xfId="34" applyFont="1" applyBorder="1" applyAlignment="1">
      <alignment horizontal="left"/>
    </xf>
    <xf numFmtId="40" fontId="6" fillId="0" borderId="15" xfId="34" applyFont="1" applyBorder="1" applyAlignment="1">
      <alignment horizontal="left"/>
    </xf>
    <xf numFmtId="40" fontId="6" fillId="0" borderId="15" xfId="34" applyFont="1" applyBorder="1" applyAlignment="1">
      <alignment horizontal="right"/>
    </xf>
    <xf numFmtId="3" fontId="6" fillId="33" borderId="15" xfId="34" applyNumberFormat="1" applyFont="1" applyFill="1" applyBorder="1" applyAlignment="1">
      <alignment horizontal="right"/>
    </xf>
    <xf numFmtId="2" fontId="3" fillId="0" borderId="15" xfId="34" applyNumberFormat="1" applyFont="1" applyBorder="1" applyAlignment="1" applyProtection="1">
      <alignment horizontal="right"/>
      <protection/>
    </xf>
    <xf numFmtId="3" fontId="6" fillId="0" borderId="15" xfId="34" applyNumberFormat="1" applyFont="1" applyBorder="1" applyAlignment="1">
      <alignment horizontal="right"/>
    </xf>
    <xf numFmtId="40" fontId="7" fillId="0" borderId="15" xfId="34" applyFont="1" applyBorder="1" applyAlignment="1">
      <alignment horizontal="left"/>
    </xf>
    <xf numFmtId="40" fontId="3" fillId="0" borderId="15" xfId="34" applyFont="1" applyBorder="1" applyAlignment="1" applyProtection="1">
      <alignment/>
      <protection/>
    </xf>
    <xf numFmtId="3" fontId="6" fillId="0" borderId="15" xfId="34" applyNumberFormat="1" applyFont="1" applyBorder="1" applyAlignment="1" applyProtection="1">
      <alignment horizontal="right"/>
      <protection/>
    </xf>
    <xf numFmtId="40" fontId="6" fillId="0" borderId="15" xfId="34" applyFont="1" applyBorder="1" applyAlignment="1" applyProtection="1">
      <alignment horizontal="left"/>
      <protection/>
    </xf>
    <xf numFmtId="40" fontId="6" fillId="0" borderId="15" xfId="34" applyFont="1" applyBorder="1" applyAlignment="1" applyProtection="1">
      <alignment horizontal="right"/>
      <protection/>
    </xf>
    <xf numFmtId="1" fontId="3" fillId="0" borderId="15" xfId="34" applyNumberFormat="1" applyFont="1" applyBorder="1" applyAlignment="1" applyProtection="1">
      <alignment horizontal="right"/>
      <protection/>
    </xf>
    <xf numFmtId="1" fontId="0" fillId="0" borderId="15" xfId="34" applyNumberFormat="1" applyFont="1" applyBorder="1" applyAlignment="1" applyProtection="1">
      <alignment horizontal="center"/>
      <protection/>
    </xf>
    <xf numFmtId="40" fontId="3" fillId="0" borderId="15" xfId="34" applyFont="1" applyBorder="1" applyAlignment="1" applyProtection="1">
      <alignment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5" xfId="34" applyFont="1" applyFill="1" applyBorder="1" applyAlignment="1">
      <alignment/>
    </xf>
    <xf numFmtId="40" fontId="6" fillId="34" borderId="15" xfId="34" applyFont="1" applyFill="1" applyBorder="1" applyAlignment="1">
      <alignment horizontal="right"/>
    </xf>
    <xf numFmtId="40" fontId="3" fillId="33" borderId="15" xfId="34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5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1" xfId="48" applyNumberFormat="1" applyFont="1" applyBorder="1" applyAlignment="1" applyProtection="1">
      <alignment horizontal="left"/>
      <protection/>
    </xf>
    <xf numFmtId="0" fontId="0" fillId="0" borderId="11" xfId="48" applyFont="1" applyBorder="1" applyAlignment="1" applyProtection="1">
      <alignment horizontal="left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3" xfId="48" applyNumberFormat="1" applyFont="1" applyBorder="1" applyAlignment="1">
      <alignment/>
      <protection/>
    </xf>
    <xf numFmtId="9" fontId="0" fillId="0" borderId="13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1" xfId="48" applyNumberFormat="1" applyFont="1" applyBorder="1" applyAlignment="1">
      <alignment horizontal="left"/>
      <protection/>
    </xf>
    <xf numFmtId="0" fontId="0" fillId="0" borderId="11" xfId="48" applyFont="1" applyBorder="1">
      <alignment/>
      <protection/>
    </xf>
    <xf numFmtId="0" fontId="0" fillId="0" borderId="11" xfId="48" applyNumberFormat="1" applyFont="1" applyBorder="1" applyAlignment="1">
      <alignment horizontal="right"/>
      <protection/>
    </xf>
    <xf numFmtId="0" fontId="20" fillId="0" borderId="11" xfId="48" applyFont="1" applyBorder="1" applyAlignment="1">
      <alignment horizontal="left"/>
      <protection/>
    </xf>
    <xf numFmtId="0" fontId="20" fillId="0" borderId="11" xfId="48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0" fontId="0" fillId="0" borderId="11" xfId="48" applyFont="1" applyBorder="1" applyAlignment="1">
      <alignment horizontal="center"/>
      <protection/>
    </xf>
    <xf numFmtId="0" fontId="0" fillId="0" borderId="13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3" xfId="48" applyFont="1" applyFill="1" applyBorder="1" applyAlignment="1">
      <alignment horizontal="center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3" borderId="13" xfId="48" applyNumberFormat="1" applyFont="1" applyFill="1" applyBorder="1" applyAlignment="1">
      <alignment horizontal="right"/>
      <protection/>
    </xf>
    <xf numFmtId="0" fontId="20" fillId="33" borderId="11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1" xfId="48" applyNumberFormat="1" applyFont="1" applyBorder="1" applyAlignment="1">
      <alignment horizontal="center"/>
      <protection/>
    </xf>
    <xf numFmtId="0" fontId="0" fillId="0" borderId="13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3" xfId="48" applyFont="1" applyBorder="1" applyAlignment="1">
      <alignment/>
      <protection/>
    </xf>
    <xf numFmtId="0" fontId="0" fillId="33" borderId="13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4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4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4" xfId="48" applyNumberFormat="1" applyFont="1" applyBorder="1" applyAlignment="1">
      <alignment horizontal="right"/>
      <protection/>
    </xf>
    <xf numFmtId="0" fontId="0" fillId="0" borderId="14" xfId="48" applyFont="1" applyBorder="1" applyAlignment="1" applyProtection="1">
      <alignment horizontal="right"/>
      <protection/>
    </xf>
    <xf numFmtId="0" fontId="0" fillId="0" borderId="14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5" xfId="34" applyNumberFormat="1" applyFont="1" applyBorder="1" applyAlignment="1" applyProtection="1">
      <alignment horizontal="center"/>
      <protection locked="0"/>
    </xf>
    <xf numFmtId="40" fontId="3" fillId="0" borderId="15" xfId="34" applyFont="1" applyBorder="1" applyAlignment="1" applyProtection="1">
      <alignment horizontal="right"/>
      <protection locked="0"/>
    </xf>
    <xf numFmtId="3" fontId="3" fillId="0" borderId="15" xfId="34" applyNumberFormat="1" applyFont="1" applyBorder="1" applyAlignment="1" applyProtection="1">
      <alignment horizontal="right"/>
      <protection locked="0"/>
    </xf>
    <xf numFmtId="40" fontId="3" fillId="0" borderId="15" xfId="34" applyFont="1" applyBorder="1" applyAlignment="1" applyProtection="1">
      <alignment/>
      <protection locked="0"/>
    </xf>
    <xf numFmtId="40" fontId="3" fillId="0" borderId="15" xfId="34" applyFont="1" applyBorder="1" applyAlignment="1" applyProtection="1">
      <alignment horizontal="center"/>
      <protection locked="0"/>
    </xf>
    <xf numFmtId="40" fontId="3" fillId="0" borderId="15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5" xfId="34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40" fontId="3" fillId="0" borderId="15" xfId="34" applyFont="1" applyFill="1" applyBorder="1" applyAlignment="1" applyProtection="1">
      <alignment horizontal="left"/>
      <protection locked="0"/>
    </xf>
    <xf numFmtId="40" fontId="3" fillId="0" borderId="15" xfId="34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5" fillId="34" borderId="15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3" fontId="20" fillId="4" borderId="14" xfId="48" applyNumberFormat="1" applyFont="1" applyFill="1" applyBorder="1" applyAlignment="1" applyProtection="1">
      <alignment horizontal="right"/>
      <protection locked="0"/>
    </xf>
    <xf numFmtId="0" fontId="1" fillId="4" borderId="19" xfId="48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1" fillId="0" borderId="20" xfId="48" applyFont="1" applyBorder="1" applyAlignment="1" applyProtection="1">
      <alignment horizontal="left"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3" fontId="1" fillId="0" borderId="20" xfId="48" applyNumberFormat="1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5" xfId="34" applyNumberFormat="1" applyFont="1" applyFill="1" applyBorder="1" applyAlignment="1" applyProtection="1">
      <alignment horizontal="center"/>
      <protection locked="0"/>
    </xf>
    <xf numFmtId="3" fontId="3" fillId="4" borderId="15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5" xfId="34" applyNumberFormat="1" applyFont="1" applyFill="1" applyBorder="1" applyAlignment="1" applyProtection="1">
      <alignment horizontal="center"/>
      <protection/>
    </xf>
    <xf numFmtId="40" fontId="20" fillId="34" borderId="15" xfId="34" applyFont="1" applyFill="1" applyBorder="1" applyAlignment="1" applyProtection="1">
      <alignment/>
      <protection/>
    </xf>
    <xf numFmtId="40" fontId="20" fillId="34" borderId="15" xfId="34" applyFont="1" applyFill="1" applyBorder="1" applyAlignment="1" applyProtection="1">
      <alignment horizontal="right"/>
      <protection/>
    </xf>
    <xf numFmtId="3" fontId="5" fillId="34" borderId="15" xfId="34" applyNumberFormat="1" applyFont="1" applyFill="1" applyBorder="1" applyAlignment="1" applyProtection="1">
      <alignment/>
      <protection/>
    </xf>
    <xf numFmtId="40" fontId="5" fillId="34" borderId="15" xfId="34" applyFont="1" applyFill="1" applyBorder="1" applyAlignment="1" applyProtection="1">
      <alignment/>
      <protection/>
    </xf>
    <xf numFmtId="2" fontId="5" fillId="34" borderId="15" xfId="34" applyNumberFormat="1" applyFont="1" applyFill="1" applyBorder="1" applyAlignment="1" applyProtection="1">
      <alignment horizontal="center"/>
      <protection/>
    </xf>
    <xf numFmtId="3" fontId="5" fillId="34" borderId="15" xfId="34" applyNumberFormat="1" applyFont="1" applyFill="1" applyBorder="1" applyAlignment="1" applyProtection="1">
      <alignment horizontal="center"/>
      <protection/>
    </xf>
    <xf numFmtId="40" fontId="5" fillId="34" borderId="15" xfId="34" applyFont="1" applyFill="1" applyBorder="1" applyAlignment="1" applyProtection="1">
      <alignment horizontal="center"/>
      <protection/>
    </xf>
    <xf numFmtId="40" fontId="3" fillId="0" borderId="15" xfId="34" applyFont="1" applyBorder="1" applyAlignment="1" applyProtection="1">
      <alignment horizontal="center"/>
      <protection/>
    </xf>
    <xf numFmtId="38" fontId="3" fillId="0" borderId="15" xfId="34" applyNumberFormat="1" applyFont="1" applyBorder="1" applyAlignment="1" applyProtection="1">
      <alignment horizontal="center"/>
      <protection/>
    </xf>
    <xf numFmtId="38" fontId="3" fillId="0" borderId="15" xfId="34" applyNumberFormat="1" applyFont="1" applyBorder="1" applyAlignment="1" applyProtection="1">
      <alignment/>
      <protection/>
    </xf>
    <xf numFmtId="2" fontId="3" fillId="0" borderId="15" xfId="34" applyNumberFormat="1" applyFont="1" applyBorder="1" applyAlignment="1" applyProtection="1">
      <alignment/>
      <protection/>
    </xf>
    <xf numFmtId="3" fontId="6" fillId="33" borderId="15" xfId="34" applyNumberFormat="1" applyFont="1" applyFill="1" applyBorder="1" applyAlignment="1" applyProtection="1">
      <alignment horizontal="right"/>
      <protection/>
    </xf>
    <xf numFmtId="40" fontId="6" fillId="34" borderId="15" xfId="34" applyFont="1" applyFill="1" applyBorder="1" applyAlignment="1" applyProtection="1">
      <alignment/>
      <protection/>
    </xf>
    <xf numFmtId="40" fontId="7" fillId="0" borderId="15" xfId="34" applyFont="1" applyBorder="1" applyAlignment="1" applyProtection="1">
      <alignment horizontal="left"/>
      <protection/>
    </xf>
    <xf numFmtId="40" fontId="6" fillId="34" borderId="15" xfId="34" applyFont="1" applyFill="1" applyBorder="1" applyAlignment="1" applyProtection="1">
      <alignment horizontal="right"/>
      <protection/>
    </xf>
    <xf numFmtId="182" fontId="3" fillId="0" borderId="15" xfId="34" applyNumberFormat="1" applyFont="1" applyBorder="1" applyAlignment="1" applyProtection="1">
      <alignment horizontal="right"/>
      <protection/>
    </xf>
    <xf numFmtId="40" fontId="3" fillId="33" borderId="15" xfId="34" applyFont="1" applyFill="1" applyBorder="1" applyAlignment="1" applyProtection="1">
      <alignment horizontal="center"/>
      <protection/>
    </xf>
    <xf numFmtId="3" fontId="3" fillId="0" borderId="15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5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5" xfId="34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3" fontId="3" fillId="0" borderId="15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5" xfId="34" applyNumberFormat="1" applyFont="1" applyFill="1" applyBorder="1" applyAlignment="1" applyProtection="1">
      <alignment horizontal="right"/>
      <protection locked="0"/>
    </xf>
    <xf numFmtId="40" fontId="3" fillId="4" borderId="15" xfId="34" applyFont="1" applyFill="1" applyBorder="1" applyAlignment="1" applyProtection="1">
      <alignment horizontal="right"/>
      <protection locked="0"/>
    </xf>
    <xf numFmtId="40" fontId="3" fillId="4" borderId="15" xfId="34" applyFont="1" applyFill="1" applyBorder="1" applyAlignment="1" applyProtection="1">
      <alignment/>
      <protection locked="0"/>
    </xf>
    <xf numFmtId="9" fontId="6" fillId="10" borderId="15" xfId="34" applyNumberFormat="1" applyFont="1" applyFill="1" applyBorder="1" applyAlignment="1" applyProtection="1">
      <alignment/>
      <protection locked="0"/>
    </xf>
    <xf numFmtId="40" fontId="3" fillId="7" borderId="15" xfId="34" applyFont="1" applyFill="1" applyBorder="1" applyAlignment="1" applyProtection="1">
      <alignment horizontal="center"/>
      <protection locked="0"/>
    </xf>
    <xf numFmtId="3" fontId="6" fillId="4" borderId="15" xfId="34" applyNumberFormat="1" applyFont="1" applyFill="1" applyBorder="1" applyAlignment="1" applyProtection="1">
      <alignment horizontal="right"/>
      <protection locked="0"/>
    </xf>
    <xf numFmtId="3" fontId="3" fillId="0" borderId="0" xfId="34" applyNumberFormat="1" applyFont="1" applyBorder="1" applyAlignment="1" applyProtection="1">
      <alignment horizontal="right"/>
      <protection/>
    </xf>
    <xf numFmtId="40" fontId="0" fillId="0" borderId="11" xfId="48" applyNumberFormat="1" applyFont="1" applyBorder="1">
      <alignment/>
      <protection/>
    </xf>
    <xf numFmtId="1" fontId="20" fillId="34" borderId="15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5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83" fontId="0" fillId="0" borderId="13" xfId="48" applyNumberFormat="1" applyFont="1" applyBorder="1" applyAlignment="1">
      <alignment horizontal="right"/>
      <protection/>
    </xf>
    <xf numFmtId="185" fontId="5" fillId="34" borderId="15" xfId="34" applyNumberFormat="1" applyFont="1" applyFill="1" applyBorder="1" applyAlignment="1" applyProtection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0" fillId="0" borderId="17" xfId="48" applyFont="1" applyBorder="1" applyAlignment="1" applyProtection="1">
      <alignment horizontal="right"/>
      <protection/>
    </xf>
    <xf numFmtId="40" fontId="0" fillId="0" borderId="10" xfId="48" applyNumberFormat="1" applyFont="1" applyBorder="1">
      <alignment/>
      <protection/>
    </xf>
    <xf numFmtId="0" fontId="17" fillId="0" borderId="0" xfId="48" applyFont="1" applyAlignment="1" applyProtection="1">
      <alignment/>
      <protection/>
    </xf>
    <xf numFmtId="0" fontId="21" fillId="0" borderId="0" xfId="48" applyFont="1" applyAlignment="1" applyProtection="1">
      <alignment horizontal="left"/>
      <protection/>
    </xf>
    <xf numFmtId="40" fontId="20" fillId="0" borderId="11" xfId="48" applyNumberFormat="1" applyFont="1" applyBorder="1" applyAlignment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3" fillId="33" borderId="21" xfId="48" applyNumberFormat="1" applyFont="1" applyFill="1" applyBorder="1" applyAlignment="1">
      <alignment horizontal="center"/>
      <protection/>
    </xf>
    <xf numFmtId="3" fontId="6" fillId="33" borderId="18" xfId="34" applyNumberFormat="1" applyFont="1" applyFill="1" applyBorder="1" applyAlignment="1" applyProtection="1">
      <alignment horizontal="righ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6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0" fillId="35" borderId="28" xfId="48" applyNumberFormat="1" applyFont="1" applyFill="1" applyBorder="1" applyAlignment="1">
      <alignment/>
      <protection/>
    </xf>
    <xf numFmtId="0" fontId="0" fillId="35" borderId="29" xfId="48" applyNumberFormat="1" applyFont="1" applyFill="1" applyBorder="1" applyAlignment="1">
      <alignment horizontal="right"/>
      <protection/>
    </xf>
    <xf numFmtId="0" fontId="20" fillId="35" borderId="29" xfId="48" applyFont="1" applyFill="1" applyBorder="1" applyAlignment="1">
      <alignment horizontal="center"/>
      <protection/>
    </xf>
    <xf numFmtId="0" fontId="20" fillId="35" borderId="29" xfId="48" applyFont="1" applyFill="1" applyBorder="1" applyAlignment="1">
      <alignment horizontal="right"/>
      <protection/>
    </xf>
    <xf numFmtId="0" fontId="0" fillId="35" borderId="30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3" fontId="20" fillId="35" borderId="32" xfId="35" applyNumberFormat="1" applyFont="1" applyFill="1" applyBorder="1" applyAlignment="1" applyProtection="1">
      <alignment horizontal="right"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3" xfId="48" applyFont="1" applyFill="1" applyBorder="1" applyAlignment="1">
      <alignment horizontal="center"/>
      <protection/>
    </xf>
    <xf numFmtId="0" fontId="5" fillId="35" borderId="33" xfId="48" applyFont="1" applyFill="1" applyBorder="1" applyAlignment="1">
      <alignment horizontal="center"/>
      <protection/>
    </xf>
    <xf numFmtId="3" fontId="5" fillId="35" borderId="34" xfId="35" applyNumberFormat="1" applyFont="1" applyFill="1" applyBorder="1" applyAlignment="1" applyProtection="1">
      <alignment horizontal="center"/>
      <protection/>
    </xf>
    <xf numFmtId="0" fontId="0" fillId="35" borderId="35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3" xfId="48" applyFont="1" applyFill="1" applyBorder="1" applyAlignment="1">
      <alignment horizontal="right"/>
      <protection/>
    </xf>
    <xf numFmtId="0" fontId="0" fillId="35" borderId="33" xfId="48" applyFont="1" applyFill="1" applyBorder="1" applyAlignment="1">
      <alignment/>
      <protection/>
    </xf>
    <xf numFmtId="183" fontId="20" fillId="35" borderId="36" xfId="48" applyNumberFormat="1" applyFont="1" applyFill="1" applyBorder="1" applyAlignment="1">
      <alignment horizontal="right"/>
      <protection/>
    </xf>
    <xf numFmtId="3" fontId="20" fillId="35" borderId="34" xfId="35" applyNumberFormat="1" applyFont="1" applyFill="1" applyBorder="1" applyAlignment="1" applyProtection="1">
      <alignment horizontal="right"/>
      <protection/>
    </xf>
    <xf numFmtId="9" fontId="20" fillId="35" borderId="37" xfId="48" applyNumberFormat="1" applyFont="1" applyFill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38" xfId="48" applyNumberFormat="1" applyFont="1" applyFill="1" applyBorder="1" applyAlignment="1">
      <alignment horizontal="center"/>
      <protection/>
    </xf>
    <xf numFmtId="0" fontId="15" fillId="35" borderId="26" xfId="48" applyFont="1" applyFill="1" applyBorder="1" applyAlignment="1">
      <alignment horizontal="center"/>
      <protection/>
    </xf>
    <xf numFmtId="0" fontId="15" fillId="35" borderId="39" xfId="48" applyFont="1" applyFill="1" applyBorder="1" applyAlignment="1">
      <alignment horizontal="center"/>
      <protection/>
    </xf>
    <xf numFmtId="0" fontId="15" fillId="35" borderId="19" xfId="48" applyNumberFormat="1" applyFont="1" applyFill="1" applyBorder="1" applyAlignment="1">
      <alignment horizontal="right"/>
      <protection/>
    </xf>
    <xf numFmtId="0" fontId="23" fillId="35" borderId="19" xfId="48" applyFont="1" applyFill="1" applyBorder="1" applyAlignment="1">
      <alignment horizontal="center"/>
      <protection/>
    </xf>
    <xf numFmtId="3" fontId="15" fillId="35" borderId="37" xfId="48" applyNumberFormat="1" applyFont="1" applyFill="1" applyBorder="1" applyAlignment="1" applyProtection="1">
      <alignment horizontal="right"/>
      <protection/>
    </xf>
    <xf numFmtId="0" fontId="15" fillId="35" borderId="33" xfId="48" applyFont="1" applyFill="1" applyBorder="1" applyAlignment="1">
      <alignment horizontal="center"/>
      <protection/>
    </xf>
    <xf numFmtId="3" fontId="15" fillId="35" borderId="34" xfId="35" applyNumberFormat="1" applyFont="1" applyFill="1" applyBorder="1" applyAlignment="1" applyProtection="1">
      <alignment horizontal="center"/>
      <protection/>
    </xf>
    <xf numFmtId="3" fontId="15" fillId="35" borderId="39" xfId="48" applyNumberFormat="1" applyFont="1" applyFill="1" applyBorder="1" applyAlignment="1">
      <alignment horizontal="center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3" fontId="20" fillId="35" borderId="30" xfId="48" applyNumberFormat="1" applyFont="1" applyFill="1" applyBorder="1" applyAlignment="1">
      <alignment/>
      <protection/>
    </xf>
    <xf numFmtId="9" fontId="20" fillId="35" borderId="30" xfId="48" applyNumberFormat="1" applyFont="1" applyFill="1" applyBorder="1" applyAlignment="1">
      <alignment horizontal="right"/>
      <protection/>
    </xf>
    <xf numFmtId="3" fontId="20" fillId="35" borderId="37" xfId="48" applyNumberFormat="1" applyFont="1" applyFill="1" applyBorder="1" applyAlignment="1" applyProtection="1">
      <alignment horizontal="right"/>
      <protection/>
    </xf>
    <xf numFmtId="3" fontId="20" fillId="35" borderId="33" xfId="48" applyNumberFormat="1" applyFont="1" applyFill="1" applyBorder="1" applyAlignment="1">
      <alignment horizontal="right"/>
      <protection/>
    </xf>
    <xf numFmtId="9" fontId="20" fillId="35" borderId="33" xfId="48" applyNumberFormat="1" applyFont="1" applyFill="1" applyBorder="1" applyAlignment="1">
      <alignment horizontal="right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27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8" xfId="48" applyNumberFormat="1" applyFont="1" applyFill="1" applyBorder="1" applyAlignment="1">
      <alignment horizontal="left"/>
      <protection/>
    </xf>
    <xf numFmtId="0" fontId="7" fillId="35" borderId="35" xfId="48" applyNumberFormat="1" applyFont="1" applyFill="1" applyBorder="1" applyAlignment="1">
      <alignment/>
      <protection/>
    </xf>
    <xf numFmtId="17" fontId="22" fillId="35" borderId="36" xfId="48" applyNumberFormat="1" applyFont="1" applyFill="1" applyBorder="1" applyAlignment="1">
      <alignment horizontal="center"/>
      <protection/>
    </xf>
    <xf numFmtId="3" fontId="5" fillId="35" borderId="34" xfId="35" applyNumberFormat="1" applyFont="1" applyFill="1" applyBorder="1" applyAlignment="1" applyProtection="1">
      <alignment horizontal="center"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6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6" xfId="48" applyNumberFormat="1" applyFont="1" applyFill="1" applyBorder="1" applyAlignment="1">
      <alignment horizontal="center"/>
      <protection/>
    </xf>
    <xf numFmtId="3" fontId="20" fillId="35" borderId="34" xfId="35" applyNumberFormat="1" applyFont="1" applyFill="1" applyBorder="1" applyAlignment="1" applyProtection="1">
      <alignment horizontal="center"/>
      <protection/>
    </xf>
    <xf numFmtId="3" fontId="20" fillId="35" borderId="34" xfId="48" applyNumberFormat="1" applyFont="1" applyFill="1" applyBorder="1" applyAlignment="1">
      <alignment horizontal="center"/>
      <protection/>
    </xf>
    <xf numFmtId="3" fontId="5" fillId="35" borderId="40" xfId="48" applyNumberFormat="1" applyFont="1" applyFill="1" applyBorder="1" applyAlignment="1">
      <alignment horizontal="center"/>
      <protection/>
    </xf>
    <xf numFmtId="17" fontId="5" fillId="35" borderId="40" xfId="48" applyNumberFormat="1" applyFont="1" applyFill="1" applyBorder="1" applyAlignment="1">
      <alignment horizontal="center"/>
      <protection/>
    </xf>
    <xf numFmtId="3" fontId="5" fillId="35" borderId="42" xfId="48" applyNumberFormat="1" applyFont="1" applyFill="1" applyBorder="1" applyAlignment="1">
      <alignment horizontal="center"/>
      <protection/>
    </xf>
    <xf numFmtId="3" fontId="20" fillId="35" borderId="45" xfId="48" applyNumberFormat="1" applyFont="1" applyFill="1" applyBorder="1" applyAlignment="1">
      <alignment horizontal="right"/>
      <protection/>
    </xf>
    <xf numFmtId="3" fontId="20" fillId="35" borderId="32" xfId="48" applyNumberFormat="1" applyFont="1" applyFill="1" applyBorder="1" applyAlignment="1">
      <alignment horizontal="right"/>
      <protection/>
    </xf>
    <xf numFmtId="3" fontId="3" fillId="35" borderId="34" xfId="35" applyNumberFormat="1" applyFont="1" applyFill="1" applyBorder="1" applyAlignment="1" applyProtection="1">
      <alignment horizontal="center"/>
      <protection/>
    </xf>
    <xf numFmtId="40" fontId="20" fillId="0" borderId="18" xfId="34" applyFont="1" applyBorder="1" applyAlignment="1">
      <alignment horizontal="right"/>
    </xf>
    <xf numFmtId="40" fontId="10" fillId="0" borderId="18" xfId="34" applyFont="1" applyBorder="1" applyAlignment="1" applyProtection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15" fillId="35" borderId="25" xfId="48" applyNumberFormat="1" applyFont="1" applyFill="1" applyBorder="1" applyAlignment="1">
      <alignment horizontal="center"/>
      <protection/>
    </xf>
    <xf numFmtId="3" fontId="0" fillId="0" borderId="11" xfId="48" applyNumberFormat="1" applyFont="1" applyBorder="1" applyAlignment="1">
      <alignment horizontal="center"/>
      <protection/>
    </xf>
    <xf numFmtId="3" fontId="0" fillId="0" borderId="11" xfId="48" applyNumberFormat="1" applyFont="1" applyBorder="1" applyAlignment="1">
      <alignment horizontal="right"/>
      <protection/>
    </xf>
    <xf numFmtId="3" fontId="0" fillId="0" borderId="11" xfId="48" applyNumberFormat="1" applyFont="1" applyBorder="1" applyAlignment="1" applyProtection="1">
      <alignment horizontal="right"/>
      <protection/>
    </xf>
    <xf numFmtId="3" fontId="0" fillId="35" borderId="29" xfId="48" applyNumberFormat="1" applyFont="1" applyFill="1" applyBorder="1" applyAlignment="1" applyProtection="1">
      <alignment horizontal="right"/>
      <protection/>
    </xf>
    <xf numFmtId="3" fontId="15" fillId="35" borderId="19" xfId="48" applyNumberFormat="1" applyFont="1" applyFill="1" applyBorder="1" applyAlignment="1" applyProtection="1">
      <alignment horizontal="right"/>
      <protection/>
    </xf>
    <xf numFmtId="3" fontId="0" fillId="33" borderId="11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40" fontId="3" fillId="0" borderId="15" xfId="34" applyFont="1" applyFill="1" applyBorder="1" applyAlignment="1" applyProtection="1">
      <alignment horizontal="center"/>
      <protection/>
    </xf>
    <xf numFmtId="0" fontId="20" fillId="35" borderId="35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40" fontId="10" fillId="0" borderId="0" xfId="34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185" fontId="5" fillId="34" borderId="15" xfId="34" applyNumberFormat="1" applyFont="1" applyFill="1" applyBorder="1" applyAlignment="1">
      <alignment horizontal="center"/>
    </xf>
    <xf numFmtId="185" fontId="5" fillId="35" borderId="41" xfId="48" applyNumberFormat="1" applyFont="1" applyFill="1" applyBorder="1" applyAlignment="1">
      <alignment horizontal="center"/>
      <protection/>
    </xf>
    <xf numFmtId="185" fontId="14" fillId="35" borderId="36" xfId="48" applyNumberFormat="1" applyFont="1" applyFill="1" applyBorder="1" applyAlignment="1">
      <alignment horizontal="center"/>
      <protection/>
    </xf>
    <xf numFmtId="0" fontId="21" fillId="0" borderId="20" xfId="48" applyFont="1" applyBorder="1" applyAlignment="1" applyProtection="1">
      <alignment horizontal="center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90" fontId="1" fillId="0" borderId="19" xfId="48" applyNumberFormat="1" applyFont="1" applyFill="1" applyBorder="1" applyAlignment="1" applyProtection="1">
      <alignment horizontal="left"/>
      <protection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15" fillId="35" borderId="46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  <xf numFmtId="0" fontId="15" fillId="35" borderId="48" xfId="48" applyNumberFormat="1" applyFont="1" applyFill="1" applyBorder="1" applyAlignment="1">
      <alignment horizontal="center" vertical="center"/>
      <protection/>
    </xf>
    <xf numFmtId="0" fontId="15" fillId="35" borderId="49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9.8515625" style="0" bestFit="1" customWidth="1"/>
    <col min="4" max="4" width="12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8.7109375" style="9" customWidth="1"/>
  </cols>
  <sheetData>
    <row r="1" spans="1:10" ht="18">
      <c r="A1" s="352" t="s">
        <v>187</v>
      </c>
      <c r="B1" s="211"/>
      <c r="C1" s="10"/>
      <c r="D1" s="49"/>
      <c r="E1" s="212"/>
      <c r="F1" s="213"/>
      <c r="G1" s="213"/>
      <c r="H1" s="224"/>
      <c r="I1" s="48"/>
      <c r="J1" s="47"/>
    </row>
    <row r="2" spans="1:8" ht="5.25" customHeight="1">
      <c r="A2" s="215"/>
      <c r="B2" s="216"/>
      <c r="C2" s="217"/>
      <c r="D2" s="218"/>
      <c r="E2" s="212"/>
      <c r="F2" s="213"/>
      <c r="G2" s="213"/>
      <c r="H2" s="237"/>
    </row>
    <row r="3" spans="1:10" ht="16.5" customHeight="1">
      <c r="A3" s="216"/>
      <c r="B3" s="447">
        <f>'teg üld'!B3</f>
        <v>0</v>
      </c>
      <c r="C3" s="447"/>
      <c r="D3" s="447"/>
      <c r="E3" s="447"/>
      <c r="F3" s="447"/>
      <c r="G3" s="213"/>
      <c r="H3" s="238"/>
      <c r="J3" s="47"/>
    </row>
    <row r="4" spans="1:8" ht="12.75">
      <c r="A4" s="220"/>
      <c r="B4" s="221"/>
      <c r="C4" s="222"/>
      <c r="D4" s="223" t="s">
        <v>55</v>
      </c>
      <c r="E4" s="224"/>
      <c r="F4" s="225"/>
      <c r="G4" s="214"/>
      <c r="H4" s="224"/>
    </row>
    <row r="5" spans="1:8" ht="15">
      <c r="A5" s="226" t="s">
        <v>75</v>
      </c>
      <c r="B5" s="227"/>
      <c r="C5" s="239">
        <f>'teg üld'!C5</f>
        <v>0</v>
      </c>
      <c r="D5" s="226"/>
      <c r="E5" s="228"/>
      <c r="F5" s="229"/>
      <c r="G5" s="230"/>
      <c r="H5" s="240"/>
    </row>
    <row r="6" spans="1:8" ht="12.75">
      <c r="A6" s="232"/>
      <c r="B6" s="232"/>
      <c r="C6" s="233"/>
      <c r="D6" s="233"/>
      <c r="E6" s="234"/>
      <c r="F6" s="233"/>
      <c r="G6" s="233"/>
      <c r="H6" s="234"/>
    </row>
    <row r="7" spans="1:8" ht="12.75">
      <c r="A7" s="357" t="s">
        <v>116</v>
      </c>
      <c r="B7" s="357"/>
      <c r="C7" s="448">
        <f>'teg üld'!C7:D7</f>
        <v>0</v>
      </c>
      <c r="D7" s="449"/>
      <c r="E7" s="358" t="s">
        <v>58</v>
      </c>
      <c r="F7" s="358"/>
      <c r="G7" s="449">
        <f>'teg üld'!G7</f>
        <v>0</v>
      </c>
      <c r="H7" s="449"/>
    </row>
    <row r="8" spans="1:8" ht="12.75">
      <c r="A8" s="357" t="s">
        <v>117</v>
      </c>
      <c r="B8" s="357"/>
      <c r="C8" s="448">
        <f>'teg üld'!C8:D8</f>
        <v>0</v>
      </c>
      <c r="D8" s="449"/>
      <c r="E8" s="358" t="s">
        <v>166</v>
      </c>
      <c r="F8" s="358"/>
      <c r="G8" s="449">
        <f>'teg üld'!G8</f>
        <v>0</v>
      </c>
      <c r="H8" s="449"/>
    </row>
    <row r="9" spans="1:8" ht="12.75">
      <c r="A9" s="232" t="s">
        <v>56</v>
      </c>
      <c r="B9" s="232"/>
      <c r="C9" s="448">
        <f>'teg üld'!C9:D9</f>
        <v>0</v>
      </c>
      <c r="D9" s="449"/>
      <c r="E9" s="358" t="s">
        <v>167</v>
      </c>
      <c r="F9" s="358"/>
      <c r="G9" s="449">
        <f>'teg üld'!G9</f>
        <v>0</v>
      </c>
      <c r="H9" s="449"/>
    </row>
    <row r="10" spans="1:8" ht="12.75">
      <c r="A10" s="232" t="s">
        <v>57</v>
      </c>
      <c r="B10" s="232"/>
      <c r="C10" s="448">
        <f>'teg üld'!C10:D10</f>
        <v>0</v>
      </c>
      <c r="D10" s="449"/>
      <c r="E10" s="358" t="s">
        <v>168</v>
      </c>
      <c r="F10" s="358"/>
      <c r="G10" s="449">
        <f>'teg üld'!G10</f>
        <v>0</v>
      </c>
      <c r="H10" s="449"/>
    </row>
    <row r="11" spans="1:8" ht="12.75">
      <c r="A11" s="232" t="s">
        <v>121</v>
      </c>
      <c r="B11" s="232"/>
      <c r="C11" s="448">
        <f>'teg üld'!C11:D11</f>
        <v>0</v>
      </c>
      <c r="D11" s="449"/>
      <c r="E11" s="358" t="s">
        <v>169</v>
      </c>
      <c r="F11" s="358"/>
      <c r="G11" s="449">
        <f>'teg üld'!G11</f>
        <v>0</v>
      </c>
      <c r="H11" s="449"/>
    </row>
    <row r="12" spans="1:8" ht="12.75">
      <c r="A12" s="234" t="s">
        <v>59</v>
      </c>
      <c r="B12" s="233"/>
      <c r="C12" s="448">
        <f>'teg üld'!C12:D12</f>
        <v>0</v>
      </c>
      <c r="D12" s="449"/>
      <c r="E12" s="358" t="s">
        <v>170</v>
      </c>
      <c r="F12" s="358"/>
      <c r="G12" s="450">
        <f>'teg üld'!G12</f>
        <v>0</v>
      </c>
      <c r="H12" s="450"/>
    </row>
    <row r="13" spans="1:8" ht="12.75">
      <c r="A13" s="234" t="s">
        <v>76</v>
      </c>
      <c r="B13" s="233"/>
      <c r="C13" s="450">
        <f>'teg üld'!C13:D13</f>
        <v>0</v>
      </c>
      <c r="D13" s="450"/>
      <c r="E13" s="233" t="s">
        <v>171</v>
      </c>
      <c r="F13" s="233"/>
      <c r="G13" s="449">
        <f>'teg üld'!G13</f>
        <v>0</v>
      </c>
      <c r="H13" s="449"/>
    </row>
    <row r="14" spans="1:8" ht="12.75">
      <c r="A14" s="232"/>
      <c r="B14" s="232"/>
      <c r="C14" s="233"/>
      <c r="D14" s="233"/>
      <c r="E14" s="235"/>
      <c r="F14" s="236"/>
      <c r="G14" s="235"/>
      <c r="H14" s="241"/>
    </row>
    <row r="15" spans="1:8" ht="13.5" thickBot="1">
      <c r="A15" s="19" t="s">
        <v>62</v>
      </c>
      <c r="B15" s="16"/>
      <c r="D15" s="17"/>
      <c r="E15" s="18"/>
      <c r="F15" s="17"/>
      <c r="G15" s="17"/>
      <c r="H15" s="18"/>
    </row>
    <row r="16" spans="1:8" ht="13.5" thickTop="1">
      <c r="A16" s="384" t="s">
        <v>73</v>
      </c>
      <c r="B16" s="385"/>
      <c r="C16" s="385" t="s">
        <v>60</v>
      </c>
      <c r="D16" s="386"/>
      <c r="E16" s="387" t="s">
        <v>88</v>
      </c>
      <c r="F16" s="388" t="s">
        <v>89</v>
      </c>
      <c r="G16" s="388" t="s">
        <v>172</v>
      </c>
      <c r="H16" s="395" t="s">
        <v>181</v>
      </c>
    </row>
    <row r="17" spans="1:8" ht="12.75">
      <c r="A17" s="1"/>
      <c r="B17" s="12"/>
      <c r="C17" s="13"/>
      <c r="D17" s="13"/>
      <c r="E17" s="14"/>
      <c r="F17" s="15"/>
      <c r="G17" s="15"/>
      <c r="H17" s="34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135">
        <f>'ea rahavoog'!E8</f>
        <v>0</v>
      </c>
      <c r="F18" s="136">
        <f>'teg rahavoog'!E8</f>
        <v>0</v>
      </c>
      <c r="G18" s="137" t="str">
        <f>IF(F18&gt;0,E18/F18-1,"-")</f>
        <v>-</v>
      </c>
      <c r="H18" s="138">
        <f>E18-F18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135">
        <f>'ea rahavoog'!E9</f>
        <v>0</v>
      </c>
      <c r="F19" s="136">
        <f>'teg rahavoog'!E9</f>
        <v>0</v>
      </c>
      <c r="G19" s="137" t="str">
        <f aca="true" t="shared" si="0" ref="G19:G29">IF(F19&gt;0,E19/F19-1,"-")</f>
        <v>-</v>
      </c>
      <c r="H19" s="138">
        <f aca="true" t="shared" si="1" ref="H19:H29">E19-F19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135">
        <f>'ea rahavoog'!E10</f>
        <v>0</v>
      </c>
      <c r="F20" s="136">
        <f>'teg rahavoog'!E10</f>
        <v>0</v>
      </c>
      <c r="G20" s="137" t="str">
        <f t="shared" si="0"/>
        <v>-</v>
      </c>
      <c r="H20" s="138">
        <f t="shared" si="1"/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135">
        <f>'ea rahavoog'!E11</f>
        <v>0</v>
      </c>
      <c r="F21" s="136">
        <f>'teg rahavoog'!E11</f>
        <v>0</v>
      </c>
      <c r="G21" s="137" t="str">
        <f t="shared" si="0"/>
        <v>-</v>
      </c>
      <c r="H21" s="138">
        <f t="shared" si="1"/>
        <v>0</v>
      </c>
    </row>
    <row r="22" spans="1:8" ht="12.75">
      <c r="A22" s="132">
        <v>5</v>
      </c>
      <c r="B22" s="140" t="str">
        <f>'ea detail'!D49</f>
        <v>SOTSIAALMAKSUD</v>
      </c>
      <c r="C22" s="141"/>
      <c r="D22" s="141"/>
      <c r="E22" s="135">
        <f>'ea rahavoog'!E12</f>
        <v>0</v>
      </c>
      <c r="F22" s="136">
        <f>'teg rahavoog'!E12</f>
        <v>0</v>
      </c>
      <c r="G22" s="137" t="str">
        <f t="shared" si="0"/>
        <v>-</v>
      </c>
      <c r="H22" s="138">
        <f t="shared" si="1"/>
        <v>0</v>
      </c>
    </row>
    <row r="23" spans="1:8" ht="12.75">
      <c r="A23" s="132">
        <v>6</v>
      </c>
      <c r="B23" s="133" t="str">
        <f>'ea detail'!D58</f>
        <v>TRANSPORDIKULUD</v>
      </c>
      <c r="C23" s="134"/>
      <c r="D23" s="134"/>
      <c r="E23" s="135">
        <f>'ea rahavoog'!E13</f>
        <v>0</v>
      </c>
      <c r="F23" s="136">
        <f>'teg rahavoog'!E13</f>
        <v>0</v>
      </c>
      <c r="G23" s="137" t="str">
        <f t="shared" si="0"/>
        <v>-</v>
      </c>
      <c r="H23" s="138">
        <f t="shared" si="1"/>
        <v>0</v>
      </c>
    </row>
    <row r="24" spans="1:8" ht="12.75">
      <c r="A24" s="132">
        <v>7</v>
      </c>
      <c r="B24" s="133" t="str">
        <f>'ea detail'!D67</f>
        <v>REISIKULU / MAJUTUS / PÄEVARAHA</v>
      </c>
      <c r="C24" s="134"/>
      <c r="D24" s="134"/>
      <c r="E24" s="135">
        <f>'ea rahavoog'!E14</f>
        <v>0</v>
      </c>
      <c r="F24" s="136">
        <f>'teg rahavoog'!E14</f>
        <v>0</v>
      </c>
      <c r="G24" s="137" t="str">
        <f t="shared" si="0"/>
        <v>-</v>
      </c>
      <c r="H24" s="138">
        <f t="shared" si="1"/>
        <v>0</v>
      </c>
    </row>
    <row r="25" spans="1:8" ht="12.75">
      <c r="A25" s="132">
        <v>8</v>
      </c>
      <c r="B25" s="133" t="str">
        <f>'ea detail'!D79</f>
        <v>FINANTS / ÕIGUS</v>
      </c>
      <c r="C25" s="134"/>
      <c r="D25" s="134"/>
      <c r="E25" s="135">
        <f>'ea rahavoog'!E15</f>
        <v>0</v>
      </c>
      <c r="F25" s="136">
        <f>'teg rahavoog'!E15</f>
        <v>0</v>
      </c>
      <c r="G25" s="137" t="str">
        <f t="shared" si="0"/>
        <v>-</v>
      </c>
      <c r="H25" s="138">
        <f t="shared" si="1"/>
        <v>0</v>
      </c>
    </row>
    <row r="26" spans="1:8" ht="12.75">
      <c r="A26" s="132">
        <v>9</v>
      </c>
      <c r="B26" s="133" t="str">
        <f>'ea detail'!D87</f>
        <v>TURUNDUSKULU</v>
      </c>
      <c r="C26" s="134"/>
      <c r="D26" s="134"/>
      <c r="E26" s="135">
        <f>'ea rahavoog'!E16</f>
        <v>0</v>
      </c>
      <c r="F26" s="136">
        <f>'teg rahavoog'!E16</f>
        <v>0</v>
      </c>
      <c r="G26" s="137" t="str">
        <f t="shared" si="0"/>
        <v>-</v>
      </c>
      <c r="H26" s="138">
        <f t="shared" si="1"/>
        <v>0</v>
      </c>
    </row>
    <row r="27" spans="1:8" ht="12.75">
      <c r="A27" s="139"/>
      <c r="B27" s="142"/>
      <c r="C27" s="353" t="str">
        <f>'ea detail'!D98</f>
        <v>KOKKU</v>
      </c>
      <c r="D27" s="144"/>
      <c r="E27" s="145">
        <f>'ea rahavoog'!E18</f>
        <v>0</v>
      </c>
      <c r="F27" s="136">
        <f>'teg rahavoog'!E18</f>
        <v>0</v>
      </c>
      <c r="G27" s="137" t="str">
        <f t="shared" si="0"/>
        <v>-</v>
      </c>
      <c r="H27" s="138">
        <f t="shared" si="1"/>
        <v>0</v>
      </c>
    </row>
    <row r="28" spans="1:8" ht="12.75">
      <c r="A28" s="139"/>
      <c r="B28" s="142"/>
      <c r="C28" s="141"/>
      <c r="D28" s="141"/>
      <c r="E28" s="135"/>
      <c r="F28" s="136"/>
      <c r="G28" s="137"/>
      <c r="H28" s="138"/>
    </row>
    <row r="29" spans="1:8" ht="12.75">
      <c r="A29" s="139"/>
      <c r="B29" s="142"/>
      <c r="C29" s="337" t="str">
        <f>'ea detail'!D100</f>
        <v>ÜLDKULUD</v>
      </c>
      <c r="D29" s="141"/>
      <c r="E29" s="135">
        <f>'ea rahavoog'!E20</f>
        <v>0</v>
      </c>
      <c r="F29" s="136">
        <f>'teg rahavoog'!E20</f>
        <v>0</v>
      </c>
      <c r="G29" s="137" t="str">
        <f t="shared" si="0"/>
        <v>-</v>
      </c>
      <c r="H29" s="138">
        <f t="shared" si="1"/>
        <v>0</v>
      </c>
    </row>
    <row r="30" spans="1:8" ht="12.75">
      <c r="A30" s="139"/>
      <c r="B30" s="142"/>
      <c r="C30" s="141"/>
      <c r="D30" s="141"/>
      <c r="E30" s="135"/>
      <c r="F30" s="136"/>
      <c r="G30" s="147"/>
      <c r="H30" s="148"/>
    </row>
    <row r="31" spans="1:10" ht="13.5" thickBot="1">
      <c r="A31" s="364"/>
      <c r="B31" s="365"/>
      <c r="C31" s="366"/>
      <c r="D31" s="367" t="s">
        <v>145</v>
      </c>
      <c r="E31" s="396">
        <f>'ea rahavoog'!E22</f>
        <v>0</v>
      </c>
      <c r="F31" s="397">
        <f>'teg rahavoog'!E22</f>
        <v>0</v>
      </c>
      <c r="G31" s="398" t="str">
        <f>IF(E31&gt;0,E31/F31-1,"-")</f>
        <v>-</v>
      </c>
      <c r="H31" s="370">
        <f>E31-F31</f>
        <v>0</v>
      </c>
      <c r="J31" s="9"/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8" t="s">
        <v>78</v>
      </c>
      <c r="B33" s="371"/>
      <c r="C33" s="372"/>
      <c r="D33" s="373"/>
      <c r="E33" s="392" t="s">
        <v>88</v>
      </c>
      <c r="F33" s="393" t="s">
        <v>89</v>
      </c>
      <c r="G33" s="393" t="s">
        <v>173</v>
      </c>
      <c r="H33" s="394" t="s">
        <v>181</v>
      </c>
    </row>
    <row r="34" spans="1:8" ht="12.75">
      <c r="A34" s="132">
        <v>1</v>
      </c>
      <c r="B34" s="149" t="str">
        <f>'teg rahavoog'!B25</f>
        <v>EESTI FILMI INSTITUUT</v>
      </c>
      <c r="C34" s="150"/>
      <c r="D34" s="151"/>
      <c r="E34" s="152">
        <f>'ea rahavoog'!E25</f>
        <v>0</v>
      </c>
      <c r="F34" s="153">
        <f>'teg rahavoog'!E25</f>
        <v>0</v>
      </c>
      <c r="G34" s="137" t="str">
        <f aca="true" t="shared" si="2" ref="G34:G43">IF(F34&gt;0,E34/F34-1,"-")</f>
        <v>-</v>
      </c>
      <c r="H34" s="138">
        <f aca="true" t="shared" si="3" ref="H34:H42">E34-F34</f>
        <v>0</v>
      </c>
    </row>
    <row r="35" spans="1:8" ht="12.75">
      <c r="A35" s="132">
        <v>2</v>
      </c>
      <c r="B35" s="149" t="str">
        <f>'teg rahavoog'!B26</f>
        <v>KULTUURKAPITAL</v>
      </c>
      <c r="C35" s="154"/>
      <c r="D35" s="151"/>
      <c r="E35" s="152">
        <f>'ea rahavoog'!E26</f>
        <v>0</v>
      </c>
      <c r="F35" s="153">
        <f>'teg rahavoog'!E26</f>
        <v>0</v>
      </c>
      <c r="G35" s="137" t="str">
        <f t="shared" si="2"/>
        <v>-</v>
      </c>
      <c r="H35" s="138">
        <f t="shared" si="3"/>
        <v>0</v>
      </c>
    </row>
    <row r="36" spans="1:8" ht="12.75">
      <c r="A36" s="132">
        <v>3</v>
      </c>
      <c r="B36" s="149" t="str">
        <f>'teg rahavoog'!B27</f>
        <v>MUUD EESTI FONDID</v>
      </c>
      <c r="C36" s="154"/>
      <c r="D36" s="151"/>
      <c r="E36" s="152">
        <f>'ea rahavoog'!E27</f>
        <v>0</v>
      </c>
      <c r="F36" s="153">
        <f>'teg rahavoog'!E27</f>
        <v>0</v>
      </c>
      <c r="G36" s="137" t="str">
        <f t="shared" si="2"/>
        <v>-</v>
      </c>
      <c r="H36" s="138">
        <f t="shared" si="3"/>
        <v>0</v>
      </c>
    </row>
    <row r="37" spans="1:8" ht="12.75">
      <c r="A37" s="132">
        <v>4</v>
      </c>
      <c r="B37" s="149" t="str">
        <f>'teg rahavoog'!B28</f>
        <v>EESTI TELEKANAL</v>
      </c>
      <c r="C37" s="154"/>
      <c r="D37" s="151"/>
      <c r="E37" s="152">
        <f>'ea rahavoog'!E28</f>
        <v>0</v>
      </c>
      <c r="F37" s="153">
        <f>'teg rahavoog'!E28</f>
        <v>0</v>
      </c>
      <c r="G37" s="137" t="str">
        <f t="shared" si="2"/>
        <v>-</v>
      </c>
      <c r="H37" s="138">
        <f t="shared" si="3"/>
        <v>0</v>
      </c>
    </row>
    <row r="38" spans="1:8" ht="12.75">
      <c r="A38" s="132">
        <v>5</v>
      </c>
      <c r="B38" s="149" t="str">
        <f>'teg rahavoog'!B29</f>
        <v>MUUD EESTI TOETUSED</v>
      </c>
      <c r="C38" s="154"/>
      <c r="D38" s="151"/>
      <c r="E38" s="152">
        <f>'ea rahavoog'!E29</f>
        <v>0</v>
      </c>
      <c r="F38" s="153">
        <f>'teg rahavoog'!E29</f>
        <v>0</v>
      </c>
      <c r="G38" s="137" t="str">
        <f t="shared" si="2"/>
        <v>-</v>
      </c>
      <c r="H38" s="138">
        <f t="shared" si="3"/>
        <v>0</v>
      </c>
    </row>
    <row r="39" spans="1:8" ht="12.75">
      <c r="A39" s="132">
        <v>6</v>
      </c>
      <c r="B39" s="149" t="str">
        <f>'teg rahavoog'!B30</f>
        <v>TEISTE RIIKIDE FONDID</v>
      </c>
      <c r="C39" s="154"/>
      <c r="D39" s="151"/>
      <c r="E39" s="152">
        <f>'ea rahavoog'!E30</f>
        <v>0</v>
      </c>
      <c r="F39" s="153">
        <f>'teg rahavoog'!E30</f>
        <v>0</v>
      </c>
      <c r="G39" s="137" t="str">
        <f t="shared" si="2"/>
        <v>-</v>
      </c>
      <c r="H39" s="138">
        <f t="shared" si="3"/>
        <v>0</v>
      </c>
    </row>
    <row r="40" spans="1:8" ht="12.75">
      <c r="A40" s="132">
        <v>7</v>
      </c>
      <c r="B40" s="149" t="str">
        <f>'teg rahavoog'!B31</f>
        <v>TEISTE RIIKIDE TELEKANALID</v>
      </c>
      <c r="C40" s="154"/>
      <c r="D40" s="151"/>
      <c r="E40" s="152">
        <f>'ea rahavoog'!E31</f>
        <v>0</v>
      </c>
      <c r="F40" s="153">
        <f>'teg rahavoog'!E31</f>
        <v>0</v>
      </c>
      <c r="G40" s="137" t="str">
        <f t="shared" si="2"/>
        <v>-</v>
      </c>
      <c r="H40" s="138">
        <f t="shared" si="3"/>
        <v>0</v>
      </c>
    </row>
    <row r="41" spans="1:8" ht="12.75">
      <c r="A41" s="132">
        <v>8</v>
      </c>
      <c r="B41" s="149" t="str">
        <f>'teg rahavoog'!B32</f>
        <v>MUUD TEISTE RIIKIDE TOETUSED</v>
      </c>
      <c r="C41" s="154"/>
      <c r="D41" s="151"/>
      <c r="E41" s="152">
        <f>'ea rahavoog'!E32</f>
        <v>0</v>
      </c>
      <c r="F41" s="153">
        <f>'teg rahavoog'!E32</f>
        <v>0</v>
      </c>
      <c r="G41" s="137" t="str">
        <f>IF(F41&gt;0,E41/F41-1,"-")</f>
        <v>-</v>
      </c>
      <c r="H41" s="138">
        <f>E41-F41</f>
        <v>0</v>
      </c>
    </row>
    <row r="42" spans="1:8" ht="12.75">
      <c r="A42" s="132">
        <v>9</v>
      </c>
      <c r="B42" s="149" t="str">
        <f>'teg rahavoog'!B33</f>
        <v>MEDIA</v>
      </c>
      <c r="C42" s="154"/>
      <c r="D42" s="151"/>
      <c r="E42" s="152">
        <f>'ea rahavoog'!E33</f>
        <v>0</v>
      </c>
      <c r="F42" s="153">
        <f>'teg rahavoog'!E33</f>
        <v>0</v>
      </c>
      <c r="G42" s="137" t="str">
        <f t="shared" si="2"/>
        <v>-</v>
      </c>
      <c r="H42" s="138">
        <f t="shared" si="3"/>
        <v>0</v>
      </c>
    </row>
    <row r="43" spans="1:8" ht="12.75">
      <c r="A43" s="132">
        <v>10</v>
      </c>
      <c r="B43" s="149" t="str">
        <f>'teg rahavoog'!B34</f>
        <v>FILMITOOTMISETTEVÕTTE OMAPANUS</v>
      </c>
      <c r="C43" s="154"/>
      <c r="D43" s="151"/>
      <c r="E43" s="152">
        <f>'ea rahavoog'!E34</f>
        <v>0</v>
      </c>
      <c r="F43" s="153">
        <f>'teg rahavoog'!E34</f>
        <v>0</v>
      </c>
      <c r="G43" s="137" t="str">
        <f t="shared" si="2"/>
        <v>-</v>
      </c>
      <c r="H43" s="138">
        <f>E43-F43</f>
        <v>0</v>
      </c>
    </row>
    <row r="44" spans="1:8" ht="12.75">
      <c r="A44" s="376"/>
      <c r="B44" s="377"/>
      <c r="C44" s="378"/>
      <c r="D44" s="379" t="s">
        <v>147</v>
      </c>
      <c r="E44" s="399">
        <f>SUM(E34:E43)</f>
        <v>0</v>
      </c>
      <c r="F44" s="400">
        <f>SUM(F34:F43)</f>
        <v>0</v>
      </c>
      <c r="G44" s="401" t="str">
        <f>IF(F44=0,"-",E44/F44-1)</f>
        <v>-</v>
      </c>
      <c r="H44" s="382">
        <f>SUM(H34:H43)</f>
        <v>0</v>
      </c>
    </row>
    <row r="45" spans="1:8" ht="12.75">
      <c r="A45" s="376"/>
      <c r="B45" s="377"/>
      <c r="C45" s="378"/>
      <c r="D45" s="379" t="s">
        <v>107</v>
      </c>
      <c r="E45" s="399">
        <f>E44-E31</f>
        <v>0</v>
      </c>
      <c r="F45" s="399">
        <f>F44-F31</f>
        <v>0</v>
      </c>
      <c r="G45" s="383"/>
      <c r="H45" s="382">
        <f>H44-H31</f>
        <v>0</v>
      </c>
    </row>
    <row r="46" spans="1:8" s="8" customFormat="1" ht="20.25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5"/>
      <c r="B47" s="156"/>
      <c r="C47" s="157" t="s">
        <v>56</v>
      </c>
      <c r="D47" s="159"/>
      <c r="E47" s="159"/>
      <c r="F47" s="160"/>
      <c r="G47" s="121" t="s">
        <v>63</v>
      </c>
      <c r="H47" s="122"/>
    </row>
    <row r="48" spans="1:8" ht="12.75">
      <c r="A48" s="155"/>
      <c r="B48" s="156"/>
      <c r="C48" s="157"/>
      <c r="D48" s="158"/>
      <c r="E48" s="158"/>
      <c r="F48" s="160"/>
      <c r="G48" s="121"/>
      <c r="H48" s="122"/>
    </row>
    <row r="49" spans="1:8" ht="12.75">
      <c r="A49" s="155"/>
      <c r="B49" s="156"/>
      <c r="C49" s="157" t="s">
        <v>115</v>
      </c>
      <c r="D49" s="159"/>
      <c r="E49" s="159"/>
      <c r="F49" s="160"/>
      <c r="G49" s="121" t="s">
        <v>63</v>
      </c>
      <c r="H49" s="122"/>
    </row>
  </sheetData>
  <sheetProtection sheet="1" selectLockedCells="1"/>
  <mergeCells count="15">
    <mergeCell ref="C12:D12"/>
    <mergeCell ref="C13:D13"/>
    <mergeCell ref="G7:H7"/>
    <mergeCell ref="G8:H8"/>
    <mergeCell ref="G9:H9"/>
    <mergeCell ref="G11:H11"/>
    <mergeCell ref="G12:H12"/>
    <mergeCell ref="G10:H10"/>
    <mergeCell ref="G13:H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0.00390625" style="0" customWidth="1"/>
    <col min="4" max="4" width="11.8515625" style="0" customWidth="1"/>
    <col min="6" max="6" width="7.8515625" style="0" customWidth="1"/>
    <col min="7" max="7" width="9.8515625" style="0" bestFit="1" customWidth="1"/>
  </cols>
  <sheetData>
    <row r="1" spans="1:10" ht="18">
      <c r="A1" s="211"/>
      <c r="B1" s="211"/>
      <c r="C1" s="10"/>
      <c r="D1" s="11" t="s">
        <v>183</v>
      </c>
      <c r="E1" s="212"/>
      <c r="F1" s="213"/>
      <c r="G1" s="213"/>
      <c r="H1" s="214"/>
      <c r="J1" s="47"/>
    </row>
    <row r="2" spans="1:10" ht="6" customHeight="1">
      <c r="A2" s="215"/>
      <c r="B2" s="216"/>
      <c r="C2" s="217"/>
      <c r="D2" s="218"/>
      <c r="E2" s="212"/>
      <c r="F2" s="213"/>
      <c r="G2" s="213"/>
      <c r="H2" s="219"/>
      <c r="J2" s="47"/>
    </row>
    <row r="3" spans="1:8" ht="16.5" customHeight="1">
      <c r="A3" s="216"/>
      <c r="B3" s="451"/>
      <c r="C3" s="451"/>
      <c r="D3" s="451"/>
      <c r="E3" s="451"/>
      <c r="F3" s="451"/>
      <c r="G3" s="213"/>
      <c r="H3" s="213"/>
    </row>
    <row r="4" spans="1:8" ht="12.75">
      <c r="A4" s="220"/>
      <c r="B4" s="221"/>
      <c r="C4" s="110"/>
      <c r="D4" s="223" t="s">
        <v>55</v>
      </c>
      <c r="E4" s="224"/>
      <c r="F4" s="225"/>
      <c r="G4" s="214"/>
      <c r="H4" s="214"/>
    </row>
    <row r="5" spans="1:8" ht="15">
      <c r="A5" s="226" t="s">
        <v>75</v>
      </c>
      <c r="B5" s="227"/>
      <c r="C5" s="452"/>
      <c r="D5" s="452"/>
      <c r="E5" s="452"/>
      <c r="F5" s="229"/>
      <c r="G5" s="230"/>
      <c r="H5" s="231"/>
    </row>
    <row r="6" spans="1:8" ht="12.75">
      <c r="A6" s="232"/>
      <c r="B6" s="232"/>
      <c r="C6" s="111"/>
      <c r="D6" s="233"/>
      <c r="E6" s="234"/>
      <c r="F6" s="233"/>
      <c r="G6" s="233"/>
      <c r="H6" s="233"/>
    </row>
    <row r="7" spans="1:8" ht="12.75">
      <c r="A7" s="357" t="s">
        <v>116</v>
      </c>
      <c r="B7" s="357"/>
      <c r="C7" s="453"/>
      <c r="D7" s="453"/>
      <c r="E7" s="358" t="s">
        <v>58</v>
      </c>
      <c r="F7" s="358"/>
      <c r="G7" s="455"/>
      <c r="H7" s="455"/>
    </row>
    <row r="8" spans="1:8" ht="12.75">
      <c r="A8" s="357" t="s">
        <v>117</v>
      </c>
      <c r="B8" s="357"/>
      <c r="C8" s="453"/>
      <c r="D8" s="453"/>
      <c r="E8" s="358" t="s">
        <v>166</v>
      </c>
      <c r="F8" s="358"/>
      <c r="G8" s="456"/>
      <c r="H8" s="456"/>
    </row>
    <row r="9" spans="1:8" ht="12.75">
      <c r="A9" s="232" t="s">
        <v>56</v>
      </c>
      <c r="B9" s="232"/>
      <c r="C9" s="453"/>
      <c r="D9" s="453"/>
      <c r="E9" s="358" t="s">
        <v>167</v>
      </c>
      <c r="F9" s="358"/>
      <c r="G9" s="456"/>
      <c r="H9" s="456"/>
    </row>
    <row r="10" spans="1:8" ht="12.75">
      <c r="A10" s="232" t="s">
        <v>57</v>
      </c>
      <c r="B10" s="232"/>
      <c r="C10" s="453"/>
      <c r="D10" s="453"/>
      <c r="E10" s="358" t="s">
        <v>168</v>
      </c>
      <c r="F10" s="358"/>
      <c r="G10" s="436"/>
      <c r="H10" s="251"/>
    </row>
    <row r="11" spans="1:8" ht="12.75">
      <c r="A11" s="232" t="s">
        <v>121</v>
      </c>
      <c r="B11" s="232"/>
      <c r="C11" s="453"/>
      <c r="D11" s="453"/>
      <c r="E11" s="358" t="s">
        <v>169</v>
      </c>
      <c r="F11" s="358"/>
      <c r="G11" s="455"/>
      <c r="H11" s="455"/>
    </row>
    <row r="12" spans="1:8" ht="12.75">
      <c r="A12" s="234" t="s">
        <v>59</v>
      </c>
      <c r="B12" s="233"/>
      <c r="C12" s="453"/>
      <c r="D12" s="453"/>
      <c r="E12" s="358" t="s">
        <v>170</v>
      </c>
      <c r="F12" s="358"/>
      <c r="G12" s="454"/>
      <c r="H12" s="454"/>
    </row>
    <row r="13" spans="1:8" ht="12.75">
      <c r="A13" s="234" t="s">
        <v>76</v>
      </c>
      <c r="B13" s="233"/>
      <c r="C13" s="454"/>
      <c r="D13" s="454"/>
      <c r="E13" s="233" t="s">
        <v>171</v>
      </c>
      <c r="F13" s="233"/>
      <c r="G13" s="246"/>
      <c r="H13" s="251"/>
    </row>
    <row r="14" spans="1:8" ht="12.75">
      <c r="A14" s="232"/>
      <c r="B14" s="232"/>
      <c r="C14" s="111"/>
      <c r="D14" s="233"/>
      <c r="E14" s="235"/>
      <c r="F14" s="236"/>
      <c r="G14" s="113"/>
      <c r="H14" s="236"/>
    </row>
    <row r="15" spans="1:8" ht="13.5" thickBot="1">
      <c r="A15" s="244" t="s">
        <v>62</v>
      </c>
      <c r="B15" s="245"/>
      <c r="C15" s="112"/>
      <c r="D15" s="242"/>
      <c r="E15" s="243"/>
      <c r="F15" s="242"/>
      <c r="G15" s="242"/>
      <c r="H15" s="242"/>
    </row>
    <row r="16" spans="1:8" ht="13.5" thickTop="1">
      <c r="A16" s="384" t="s">
        <v>73</v>
      </c>
      <c r="B16" s="385"/>
      <c r="C16" s="385" t="s">
        <v>60</v>
      </c>
      <c r="D16" s="386"/>
      <c r="E16" s="426"/>
      <c r="F16" s="388"/>
      <c r="G16" s="388" t="s">
        <v>1</v>
      </c>
      <c r="H16" s="389" t="s">
        <v>138</v>
      </c>
    </row>
    <row r="17" spans="1:8" ht="12.75">
      <c r="A17" s="139"/>
      <c r="B17" s="161"/>
      <c r="C17" s="146"/>
      <c r="D17" s="146"/>
      <c r="E17" s="427"/>
      <c r="F17" s="162"/>
      <c r="G17" s="162"/>
      <c r="H17" s="163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428"/>
      <c r="F18" s="164"/>
      <c r="G18" s="346" t="str">
        <f aca="true" t="shared" si="0" ref="G18:G27">IF($H$31=0,"-",H18/$H$31)</f>
        <v>-</v>
      </c>
      <c r="H18" s="138">
        <f>'ea rahavoog'!E8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428"/>
      <c r="F19" s="164"/>
      <c r="G19" s="346" t="str">
        <f t="shared" si="0"/>
        <v>-</v>
      </c>
      <c r="H19" s="138">
        <f>'ea rahavoog'!E9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428"/>
      <c r="F20" s="164"/>
      <c r="G20" s="346" t="str">
        <f t="shared" si="0"/>
        <v>-</v>
      </c>
      <c r="H20" s="138">
        <f>'ea rahavoog'!E10</f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428"/>
      <c r="F21" s="164"/>
      <c r="G21" s="346" t="str">
        <f t="shared" si="0"/>
        <v>-</v>
      </c>
      <c r="H21" s="138">
        <f>'ea rahavoog'!E11</f>
        <v>0</v>
      </c>
    </row>
    <row r="22" spans="1:8" ht="12.75">
      <c r="A22" s="132">
        <v>5</v>
      </c>
      <c r="B22" s="140" t="str">
        <f>'ea detail'!D49</f>
        <v>SOTSIAALMAKSUD</v>
      </c>
      <c r="C22" s="141"/>
      <c r="D22" s="141"/>
      <c r="E22" s="428"/>
      <c r="F22" s="164"/>
      <c r="G22" s="346" t="str">
        <f t="shared" si="0"/>
        <v>-</v>
      </c>
      <c r="H22" s="138">
        <f>'ea rahavoog'!E12</f>
        <v>0</v>
      </c>
    </row>
    <row r="23" spans="1:8" ht="12.75">
      <c r="A23" s="132">
        <v>6</v>
      </c>
      <c r="B23" s="133" t="str">
        <f>'ea detail'!D58</f>
        <v>TRANSPORDIKULUD</v>
      </c>
      <c r="C23" s="134"/>
      <c r="D23" s="134"/>
      <c r="E23" s="428"/>
      <c r="F23" s="164"/>
      <c r="G23" s="346" t="str">
        <f t="shared" si="0"/>
        <v>-</v>
      </c>
      <c r="H23" s="138">
        <f>'ea rahavoog'!E13</f>
        <v>0</v>
      </c>
    </row>
    <row r="24" spans="1:8" ht="12.75">
      <c r="A24" s="132">
        <v>7</v>
      </c>
      <c r="B24" s="133" t="str">
        <f>'ea detail'!D67</f>
        <v>REISIKULU / MAJUTUS / PÄEVARAHA</v>
      </c>
      <c r="C24" s="134"/>
      <c r="D24" s="134"/>
      <c r="E24" s="428"/>
      <c r="F24" s="164"/>
      <c r="G24" s="346" t="str">
        <f t="shared" si="0"/>
        <v>-</v>
      </c>
      <c r="H24" s="138">
        <f>'ea rahavoog'!E14</f>
        <v>0</v>
      </c>
    </row>
    <row r="25" spans="1:8" ht="12.75">
      <c r="A25" s="132">
        <v>8</v>
      </c>
      <c r="B25" s="133" t="str">
        <f>'ea detail'!D79</f>
        <v>FINANTS / ÕIGUS</v>
      </c>
      <c r="C25" s="134"/>
      <c r="D25" s="134"/>
      <c r="E25" s="428"/>
      <c r="F25" s="164"/>
      <c r="G25" s="346" t="str">
        <f t="shared" si="0"/>
        <v>-</v>
      </c>
      <c r="H25" s="138">
        <f>'ea rahavoog'!E15</f>
        <v>0</v>
      </c>
    </row>
    <row r="26" spans="1:8" ht="12.75">
      <c r="A26" s="132">
        <v>9</v>
      </c>
      <c r="B26" s="133" t="str">
        <f>'ea detail'!D87</f>
        <v>TURUNDUSKULU</v>
      </c>
      <c r="C26" s="134"/>
      <c r="D26" s="134"/>
      <c r="E26" s="428"/>
      <c r="F26" s="164"/>
      <c r="G26" s="346" t="str">
        <f t="shared" si="0"/>
        <v>-</v>
      </c>
      <c r="H26" s="138">
        <f>'ea rahavoog'!E16</f>
        <v>0</v>
      </c>
    </row>
    <row r="27" spans="1:8" ht="12.75">
      <c r="A27" s="139"/>
      <c r="B27" s="142"/>
      <c r="C27" s="143" t="s">
        <v>44</v>
      </c>
      <c r="D27" s="144"/>
      <c r="E27" s="429"/>
      <c r="F27" s="164"/>
      <c r="G27" s="346" t="str">
        <f t="shared" si="0"/>
        <v>-</v>
      </c>
      <c r="H27" s="138">
        <f>'ea rahavoog'!E18</f>
        <v>0</v>
      </c>
    </row>
    <row r="28" spans="1:8" ht="12.75">
      <c r="A28" s="139"/>
      <c r="B28" s="142"/>
      <c r="C28" s="141"/>
      <c r="D28" s="141"/>
      <c r="E28" s="428"/>
      <c r="F28" s="164"/>
      <c r="G28" s="346"/>
      <c r="H28" s="148"/>
    </row>
    <row r="29" spans="1:8" ht="12.75">
      <c r="A29" s="139"/>
      <c r="B29" s="142"/>
      <c r="C29" s="337" t="str">
        <f>'ea detail'!D100</f>
        <v>ÜLDKULUD</v>
      </c>
      <c r="D29" s="141"/>
      <c r="E29" s="428"/>
      <c r="F29" s="164"/>
      <c r="G29" s="346" t="str">
        <f>IF($H$31=0,"-",H29/$H$31)</f>
        <v>-</v>
      </c>
      <c r="H29" s="148">
        <f>'ea rahavoog'!E20</f>
        <v>0</v>
      </c>
    </row>
    <row r="30" spans="1:8" ht="12.75">
      <c r="A30" s="139"/>
      <c r="B30" s="142"/>
      <c r="C30" s="141"/>
      <c r="D30" s="141"/>
      <c r="E30" s="428"/>
      <c r="F30" s="164"/>
      <c r="G30" s="346"/>
      <c r="H30" s="148"/>
    </row>
    <row r="31" spans="1:8" ht="13.5" thickBot="1">
      <c r="A31" s="364"/>
      <c r="B31" s="365"/>
      <c r="C31" s="366"/>
      <c r="D31" s="367" t="s">
        <v>61</v>
      </c>
      <c r="E31" s="430"/>
      <c r="F31" s="368"/>
      <c r="G31" s="369" t="e">
        <f>G27+G29</f>
        <v>#VALUE!</v>
      </c>
      <c r="H31" s="370">
        <f>'ea rahavoog'!E22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8" t="s">
        <v>78</v>
      </c>
      <c r="B33" s="390"/>
      <c r="C33" s="391"/>
      <c r="D33" s="391"/>
      <c r="E33" s="431"/>
      <c r="F33" s="393"/>
      <c r="G33" s="393" t="s">
        <v>1</v>
      </c>
      <c r="H33" s="394" t="s">
        <v>138</v>
      </c>
    </row>
    <row r="34" spans="1:8" ht="12.75">
      <c r="A34" s="132">
        <v>1</v>
      </c>
      <c r="B34" s="149" t="str">
        <f>'ea rahavoog'!B25</f>
        <v>EESTI FILMI INSTITUUT</v>
      </c>
      <c r="C34" s="154"/>
      <c r="D34" s="154"/>
      <c r="E34" s="432"/>
      <c r="F34" s="165"/>
      <c r="G34" s="346" t="e">
        <f aca="true" t="shared" si="1" ref="G34:G43">H34/$H$44</f>
        <v>#DIV/0!</v>
      </c>
      <c r="H34" s="166">
        <f>'ea rahavoog'!E25</f>
        <v>0</v>
      </c>
    </row>
    <row r="35" spans="1:8" ht="12.75">
      <c r="A35" s="132">
        <v>2</v>
      </c>
      <c r="B35" s="149" t="str">
        <f>'ea rahavoog'!B26</f>
        <v>KULTUURKAPITAL</v>
      </c>
      <c r="C35" s="154"/>
      <c r="D35" s="154"/>
      <c r="E35" s="432"/>
      <c r="F35" s="165"/>
      <c r="G35" s="346" t="e">
        <f t="shared" si="1"/>
        <v>#DIV/0!</v>
      </c>
      <c r="H35" s="166">
        <f>'ea rahavoog'!E26</f>
        <v>0</v>
      </c>
    </row>
    <row r="36" spans="1:8" ht="12.75">
      <c r="A36" s="132">
        <v>3</v>
      </c>
      <c r="B36" s="149" t="str">
        <f>'ea rahavoog'!B27</f>
        <v>MUUD EESTI FONDID</v>
      </c>
      <c r="C36" s="154"/>
      <c r="D36" s="154"/>
      <c r="E36" s="432"/>
      <c r="F36" s="165"/>
      <c r="G36" s="346" t="e">
        <f t="shared" si="1"/>
        <v>#DIV/0!</v>
      </c>
      <c r="H36" s="166">
        <f>'ea rahavoog'!E27</f>
        <v>0</v>
      </c>
    </row>
    <row r="37" spans="1:8" ht="12.75">
      <c r="A37" s="132">
        <v>4</v>
      </c>
      <c r="B37" s="149" t="str">
        <f>'ea rahavoog'!B28</f>
        <v>EESTI TELEKANAL</v>
      </c>
      <c r="C37" s="154"/>
      <c r="D37" s="154"/>
      <c r="E37" s="432"/>
      <c r="F37" s="165"/>
      <c r="G37" s="346" t="e">
        <f t="shared" si="1"/>
        <v>#DIV/0!</v>
      </c>
      <c r="H37" s="166">
        <f>'ea rahavoog'!E28</f>
        <v>0</v>
      </c>
    </row>
    <row r="38" spans="1:8" ht="12.75">
      <c r="A38" s="132">
        <v>5</v>
      </c>
      <c r="B38" s="149" t="str">
        <f>'ea rahavoog'!B29</f>
        <v>MUUD EESTI TOETUSED</v>
      </c>
      <c r="C38" s="154"/>
      <c r="D38" s="154"/>
      <c r="E38" s="432"/>
      <c r="F38" s="165"/>
      <c r="G38" s="346" t="e">
        <f t="shared" si="1"/>
        <v>#DIV/0!</v>
      </c>
      <c r="H38" s="166">
        <f>'ea rahavoog'!E29</f>
        <v>0</v>
      </c>
    </row>
    <row r="39" spans="1:8" ht="12.75">
      <c r="A39" s="132">
        <v>6</v>
      </c>
      <c r="B39" s="149" t="str">
        <f>'ea rahavoog'!B30</f>
        <v>TEISTE RIIKIDE FONDID</v>
      </c>
      <c r="C39" s="154"/>
      <c r="D39" s="154"/>
      <c r="E39" s="432"/>
      <c r="F39" s="165"/>
      <c r="G39" s="346" t="e">
        <f t="shared" si="1"/>
        <v>#DIV/0!</v>
      </c>
      <c r="H39" s="166">
        <f>'ea rahavoog'!E30</f>
        <v>0</v>
      </c>
    </row>
    <row r="40" spans="1:8" ht="12.75">
      <c r="A40" s="132">
        <v>7</v>
      </c>
      <c r="B40" s="149" t="str">
        <f>'ea rahavoog'!B31</f>
        <v>TEISTE RIIKIDE TELEKANALID</v>
      </c>
      <c r="C40" s="154"/>
      <c r="D40" s="154"/>
      <c r="E40" s="432"/>
      <c r="F40" s="165"/>
      <c r="G40" s="346" t="e">
        <f t="shared" si="1"/>
        <v>#DIV/0!</v>
      </c>
      <c r="H40" s="166">
        <f>'ea rahavoog'!E31</f>
        <v>0</v>
      </c>
    </row>
    <row r="41" spans="1:8" ht="12.75">
      <c r="A41" s="132">
        <v>8</v>
      </c>
      <c r="B41" s="149" t="str">
        <f>'ea rahavoog'!B32</f>
        <v>MUUD TEISTE RIIKIDE TOETUSED</v>
      </c>
      <c r="C41" s="154"/>
      <c r="D41" s="154"/>
      <c r="E41" s="432"/>
      <c r="F41" s="165"/>
      <c r="G41" s="346" t="e">
        <f t="shared" si="1"/>
        <v>#DIV/0!</v>
      </c>
      <c r="H41" s="166">
        <f>'ea rahavoog'!E32</f>
        <v>0</v>
      </c>
    </row>
    <row r="42" spans="1:8" ht="12.75">
      <c r="A42" s="132">
        <v>9</v>
      </c>
      <c r="B42" s="149" t="str">
        <f>'ea rahavoog'!B33</f>
        <v>MEDIA</v>
      </c>
      <c r="C42" s="154"/>
      <c r="D42" s="154"/>
      <c r="E42" s="432"/>
      <c r="F42" s="165"/>
      <c r="G42" s="346" t="e">
        <f t="shared" si="1"/>
        <v>#DIV/0!</v>
      </c>
      <c r="H42" s="166">
        <f>'ea rahavoog'!E33</f>
        <v>0</v>
      </c>
    </row>
    <row r="43" spans="1:8" ht="12.75">
      <c r="A43" s="132">
        <v>10</v>
      </c>
      <c r="B43" s="149" t="str">
        <f>'ea rahavoog'!B34</f>
        <v>FILMITOOTMISETTEVÕTTE OMAPANUS</v>
      </c>
      <c r="C43" s="154"/>
      <c r="D43" s="154"/>
      <c r="E43" s="432"/>
      <c r="F43" s="165"/>
      <c r="G43" s="346" t="e">
        <f t="shared" si="1"/>
        <v>#DIV/0!</v>
      </c>
      <c r="H43" s="166">
        <f>'ea rahavoog'!E34</f>
        <v>0</v>
      </c>
    </row>
    <row r="44" spans="1:8" ht="12.75">
      <c r="A44" s="376"/>
      <c r="B44" s="377"/>
      <c r="C44" s="378"/>
      <c r="D44" s="425" t="s">
        <v>44</v>
      </c>
      <c r="E44" s="433"/>
      <c r="F44" s="380"/>
      <c r="G44" s="381" t="e">
        <f>SUM(G34:G43)</f>
        <v>#DIV/0!</v>
      </c>
      <c r="H44" s="382">
        <f>SUM(H34:H43)</f>
        <v>0</v>
      </c>
    </row>
    <row r="45" spans="1:8" ht="12.75">
      <c r="A45" s="376"/>
      <c r="B45" s="377"/>
      <c r="C45" s="378"/>
      <c r="D45" s="425" t="s">
        <v>107</v>
      </c>
      <c r="E45" s="433"/>
      <c r="F45" s="380"/>
      <c r="G45" s="383" t="str">
        <f>IF(E45=0,"-",F45/E45-1)</f>
        <v>-</v>
      </c>
      <c r="H45" s="382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5"/>
      <c r="B47" s="156"/>
      <c r="C47" s="157" t="s">
        <v>56</v>
      </c>
      <c r="D47" s="248"/>
      <c r="E47" s="248"/>
      <c r="F47" s="160"/>
      <c r="G47" s="247" t="s">
        <v>63</v>
      </c>
      <c r="H47" s="122"/>
    </row>
    <row r="48" spans="1:8" ht="12.75">
      <c r="A48" s="155"/>
      <c r="B48" s="156"/>
      <c r="C48" s="157"/>
      <c r="D48" s="249"/>
      <c r="E48" s="249"/>
      <c r="F48" s="160"/>
      <c r="G48" s="121"/>
      <c r="H48" s="122"/>
    </row>
    <row r="49" spans="1:8" ht="12.75">
      <c r="A49" s="155"/>
      <c r="B49" s="156"/>
      <c r="C49" s="157" t="s">
        <v>115</v>
      </c>
      <c r="D49" s="248"/>
      <c r="E49" s="248"/>
      <c r="F49" s="160"/>
      <c r="G49" s="247" t="s">
        <v>63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L9" sqref="L9"/>
    </sheetView>
  </sheetViews>
  <sheetFormatPr defaultColWidth="9.140625" defaultRowHeight="12.75"/>
  <cols>
    <col min="1" max="1" width="3.00390625" style="39" bestFit="1" customWidth="1"/>
    <col min="2" max="2" width="27.57421875" style="39" hidden="1" customWidth="1"/>
    <col min="3" max="3" width="11.7109375" style="39" hidden="1" customWidth="1"/>
    <col min="4" max="4" width="33.7109375" style="39" customWidth="1"/>
    <col min="5" max="5" width="11.140625" style="39" bestFit="1" customWidth="1"/>
    <col min="6" max="6" width="9.57421875" style="39" bestFit="1" customWidth="1"/>
    <col min="7" max="7" width="8.140625" style="39" bestFit="1" customWidth="1"/>
    <col min="8" max="8" width="8.7109375" style="39" bestFit="1" customWidth="1"/>
    <col min="9" max="9" width="12.140625" style="40" customWidth="1"/>
    <col min="10" max="10" width="2.57421875" style="39" bestFit="1" customWidth="1"/>
    <col min="11" max="11" width="1.421875" style="39" customWidth="1"/>
    <col min="12" max="12" width="7.7109375" style="39" customWidth="1"/>
    <col min="13" max="13" width="7.8515625" style="39" bestFit="1" customWidth="1"/>
    <col min="14" max="14" width="8.7109375" style="45" customWidth="1"/>
    <col min="15" max="15" width="6.00390625" style="45" customWidth="1"/>
    <col min="16" max="16384" width="9.140625" style="39" customWidth="1"/>
  </cols>
  <sheetData>
    <row r="1" spans="1:15" s="32" customFormat="1" ht="15">
      <c r="A1" s="264"/>
      <c r="B1" s="264"/>
      <c r="C1" s="30"/>
      <c r="D1" s="33" t="s">
        <v>184</v>
      </c>
      <c r="E1" s="265"/>
      <c r="F1" s="266"/>
      <c r="G1" s="47"/>
      <c r="H1" s="31"/>
      <c r="N1" s="45"/>
      <c r="O1" s="45"/>
    </row>
    <row r="2" spans="1:9" ht="5.25" customHeight="1">
      <c r="A2" s="267"/>
      <c r="B2" s="268"/>
      <c r="C2" s="269"/>
      <c r="D2" s="270"/>
      <c r="E2" s="271"/>
      <c r="F2" s="272"/>
      <c r="G2" s="51"/>
      <c r="H2" s="52"/>
      <c r="I2" s="39"/>
    </row>
    <row r="3" spans="1:9" ht="15.75">
      <c r="A3" s="268"/>
      <c r="B3" s="268"/>
      <c r="C3" s="273"/>
      <c r="D3" s="263">
        <f>'ea üld'!B3</f>
        <v>0</v>
      </c>
      <c r="E3" s="274"/>
      <c r="F3" s="272"/>
      <c r="G3" s="51"/>
      <c r="H3" s="51"/>
      <c r="I3" s="39"/>
    </row>
    <row r="4" spans="1:9" ht="12.75">
      <c r="A4" s="275"/>
      <c r="B4" s="276"/>
      <c r="C4" s="277"/>
      <c r="D4" s="278" t="s">
        <v>55</v>
      </c>
      <c r="E4" s="279"/>
      <c r="F4" s="280"/>
      <c r="G4" s="53"/>
      <c r="H4" s="53"/>
      <c r="I4" s="39"/>
    </row>
    <row r="5" spans="1:9" ht="12.75">
      <c r="A5" s="275"/>
      <c r="B5" s="276"/>
      <c r="C5" s="277"/>
      <c r="D5" s="278"/>
      <c r="E5" s="279"/>
      <c r="F5" s="280"/>
      <c r="G5" s="53"/>
      <c r="H5" s="53"/>
      <c r="I5" s="39"/>
    </row>
    <row r="6" spans="1:15" ht="12.75">
      <c r="A6" s="54"/>
      <c r="B6" s="55" t="s">
        <v>102</v>
      </c>
      <c r="C6" s="55" t="s">
        <v>54</v>
      </c>
      <c r="D6" s="56" t="s">
        <v>101</v>
      </c>
      <c r="E6" s="56" t="s">
        <v>87</v>
      </c>
      <c r="F6" s="57" t="s">
        <v>50</v>
      </c>
      <c r="G6" s="58" t="s">
        <v>53</v>
      </c>
      <c r="H6" s="59" t="s">
        <v>51</v>
      </c>
      <c r="I6" s="60" t="s">
        <v>52</v>
      </c>
      <c r="J6" s="61" t="s">
        <v>11</v>
      </c>
      <c r="K6" s="62"/>
      <c r="L6" s="210" t="s">
        <v>67</v>
      </c>
      <c r="M6" s="210" t="s">
        <v>67</v>
      </c>
      <c r="N6" s="63" t="s">
        <v>137</v>
      </c>
      <c r="O6" s="63" t="s">
        <v>104</v>
      </c>
    </row>
    <row r="7" spans="1:15" ht="12.75">
      <c r="A7" s="54">
        <v>1</v>
      </c>
      <c r="B7" s="55" t="s">
        <v>93</v>
      </c>
      <c r="C7" s="55" t="s">
        <v>54</v>
      </c>
      <c r="D7" s="56" t="s">
        <v>108</v>
      </c>
      <c r="E7" s="56" t="s">
        <v>87</v>
      </c>
      <c r="F7" s="57" t="s">
        <v>50</v>
      </c>
      <c r="G7" s="58" t="s">
        <v>53</v>
      </c>
      <c r="H7" s="59" t="s">
        <v>51</v>
      </c>
      <c r="I7" s="60" t="s">
        <v>52</v>
      </c>
      <c r="J7" s="61" t="s">
        <v>11</v>
      </c>
      <c r="K7" s="62"/>
      <c r="L7" s="281" t="s">
        <v>143</v>
      </c>
      <c r="M7" s="281" t="s">
        <v>143</v>
      </c>
      <c r="N7" s="63" t="str">
        <f>N6</f>
        <v>kokku €</v>
      </c>
      <c r="O7" s="63" t="s">
        <v>104</v>
      </c>
    </row>
    <row r="8" spans="1:15" ht="12.75">
      <c r="A8" s="86"/>
      <c r="B8" s="72"/>
      <c r="C8" s="72"/>
      <c r="D8" s="72"/>
      <c r="E8" s="72"/>
      <c r="F8" s="73"/>
      <c r="G8" s="81"/>
      <c r="H8" s="78"/>
      <c r="I8" s="73"/>
      <c r="J8" s="297"/>
      <c r="K8" s="440"/>
      <c r="L8" s="441"/>
      <c r="M8" s="441"/>
      <c r="N8" s="208"/>
      <c r="O8" s="321"/>
    </row>
    <row r="9" spans="1:15" ht="12.75">
      <c r="A9" s="197"/>
      <c r="B9" s="202" t="s">
        <v>5</v>
      </c>
      <c r="C9" s="202"/>
      <c r="D9" s="198" t="s">
        <v>126</v>
      </c>
      <c r="E9" s="331"/>
      <c r="F9" s="330"/>
      <c r="G9" s="332"/>
      <c r="H9" s="330"/>
      <c r="I9" s="73">
        <f aca="true" t="shared" si="0" ref="I9:I15">F9*H9</f>
        <v>0</v>
      </c>
      <c r="J9" s="334" t="s">
        <v>7</v>
      </c>
      <c r="K9" s="203"/>
      <c r="L9" s="330"/>
      <c r="M9" s="282"/>
      <c r="N9" s="209">
        <f aca="true" t="shared" si="1" ref="N9:N15">SUM(L9:M9)</f>
        <v>0</v>
      </c>
      <c r="O9" s="190" t="str">
        <f aca="true" t="shared" si="2" ref="O9:O15">IF(N9-I9=0,"ok","error")</f>
        <v>ok</v>
      </c>
    </row>
    <row r="10" spans="1:15" ht="12.75">
      <c r="A10" s="197"/>
      <c r="B10" s="202" t="s">
        <v>4</v>
      </c>
      <c r="C10" s="202"/>
      <c r="D10" s="198" t="s">
        <v>34</v>
      </c>
      <c r="E10" s="331"/>
      <c r="F10" s="330"/>
      <c r="G10" s="332"/>
      <c r="H10" s="330"/>
      <c r="I10" s="73">
        <f t="shared" si="0"/>
        <v>0</v>
      </c>
      <c r="J10" s="437"/>
      <c r="K10" s="203"/>
      <c r="L10" s="330"/>
      <c r="M10" s="282"/>
      <c r="N10" s="209">
        <f t="shared" si="1"/>
        <v>0</v>
      </c>
      <c r="O10" s="190" t="str">
        <f t="shared" si="2"/>
        <v>ok</v>
      </c>
    </row>
    <row r="11" spans="1:15" ht="12.75">
      <c r="A11" s="197"/>
      <c r="B11" s="202"/>
      <c r="C11" s="202"/>
      <c r="D11" s="198" t="s">
        <v>148</v>
      </c>
      <c r="E11" s="331"/>
      <c r="F11" s="330"/>
      <c r="G11" s="332"/>
      <c r="H11" s="330"/>
      <c r="I11" s="73">
        <f t="shared" si="0"/>
        <v>0</v>
      </c>
      <c r="J11" s="334" t="s">
        <v>7</v>
      </c>
      <c r="K11" s="203"/>
      <c r="L11" s="330"/>
      <c r="M11" s="282"/>
      <c r="N11" s="209">
        <f>SUM(L11:M11)</f>
        <v>0</v>
      </c>
      <c r="O11" s="190" t="str">
        <f>IF(N11-I11=0,"ok","error")</f>
        <v>ok</v>
      </c>
    </row>
    <row r="12" spans="1:15" ht="12.75">
      <c r="A12" s="197"/>
      <c r="B12" s="202" t="s">
        <v>91</v>
      </c>
      <c r="C12" s="202"/>
      <c r="D12" s="198" t="s">
        <v>127</v>
      </c>
      <c r="E12" s="331"/>
      <c r="F12" s="330"/>
      <c r="G12" s="332"/>
      <c r="H12" s="330"/>
      <c r="I12" s="73">
        <f t="shared" si="0"/>
        <v>0</v>
      </c>
      <c r="J12" s="334" t="s">
        <v>7</v>
      </c>
      <c r="K12" s="203"/>
      <c r="L12" s="330"/>
      <c r="M12" s="282"/>
      <c r="N12" s="209">
        <f>SUM(L12:M12)</f>
        <v>0</v>
      </c>
      <c r="O12" s="190" t="str">
        <f>IF(N12-I12=0,"ok","error")</f>
        <v>ok</v>
      </c>
    </row>
    <row r="13" spans="1:15" ht="12.75">
      <c r="A13" s="197"/>
      <c r="B13" s="202"/>
      <c r="C13" s="202"/>
      <c r="D13" s="198" t="s">
        <v>132</v>
      </c>
      <c r="E13" s="331"/>
      <c r="F13" s="330"/>
      <c r="G13" s="332"/>
      <c r="H13" s="330"/>
      <c r="I13" s="73">
        <f t="shared" si="0"/>
        <v>0</v>
      </c>
      <c r="J13" s="334"/>
      <c r="K13" s="203"/>
      <c r="L13" s="330"/>
      <c r="M13" s="282"/>
      <c r="N13" s="209">
        <f t="shared" si="1"/>
        <v>0</v>
      </c>
      <c r="O13" s="190" t="str">
        <f t="shared" si="2"/>
        <v>ok</v>
      </c>
    </row>
    <row r="14" spans="1:15" ht="12.75">
      <c r="A14" s="197"/>
      <c r="B14" s="202" t="s">
        <v>92</v>
      </c>
      <c r="C14" s="202"/>
      <c r="D14" s="198" t="s">
        <v>35</v>
      </c>
      <c r="E14" s="331"/>
      <c r="F14" s="330"/>
      <c r="G14" s="332"/>
      <c r="H14" s="330"/>
      <c r="I14" s="73">
        <f t="shared" si="0"/>
        <v>0</v>
      </c>
      <c r="J14" s="437"/>
      <c r="K14" s="203"/>
      <c r="L14" s="330"/>
      <c r="M14" s="282"/>
      <c r="N14" s="209">
        <f t="shared" si="1"/>
        <v>0</v>
      </c>
      <c r="O14" s="190" t="str">
        <f t="shared" si="2"/>
        <v>ok</v>
      </c>
    </row>
    <row r="15" spans="1:15" ht="12.75">
      <c r="A15" s="197"/>
      <c r="B15" s="202" t="s">
        <v>8</v>
      </c>
      <c r="C15" s="198"/>
      <c r="D15" s="198" t="s">
        <v>45</v>
      </c>
      <c r="E15" s="331"/>
      <c r="F15" s="330"/>
      <c r="G15" s="332"/>
      <c r="H15" s="330"/>
      <c r="I15" s="73">
        <f t="shared" si="0"/>
        <v>0</v>
      </c>
      <c r="J15" s="437"/>
      <c r="K15" s="203"/>
      <c r="L15" s="330"/>
      <c r="M15" s="282"/>
      <c r="N15" s="209">
        <f t="shared" si="1"/>
        <v>0</v>
      </c>
      <c r="O15" s="190" t="str">
        <f t="shared" si="2"/>
        <v>ok</v>
      </c>
    </row>
    <row r="16" spans="1:15" ht="12.75">
      <c r="A16" s="86"/>
      <c r="B16" s="71"/>
      <c r="C16" s="72"/>
      <c r="D16" s="72"/>
      <c r="E16" s="72"/>
      <c r="F16" s="73"/>
      <c r="G16" s="81"/>
      <c r="H16" s="73"/>
      <c r="I16" s="73"/>
      <c r="J16" s="297"/>
      <c r="K16" s="442"/>
      <c r="L16" s="209"/>
      <c r="M16" s="209"/>
      <c r="N16" s="209"/>
      <c r="O16" s="321"/>
    </row>
    <row r="17" spans="1:15" ht="12.75">
      <c r="A17" s="86"/>
      <c r="B17" s="83" t="s">
        <v>94</v>
      </c>
      <c r="C17" s="83"/>
      <c r="D17" s="84" t="s">
        <v>95</v>
      </c>
      <c r="E17" s="84"/>
      <c r="F17" s="73"/>
      <c r="G17" s="81"/>
      <c r="H17" s="307"/>
      <c r="I17" s="301">
        <f>SUM(I9:I16)</f>
        <v>0</v>
      </c>
      <c r="J17" s="297"/>
      <c r="K17" s="442"/>
      <c r="L17" s="301">
        <f>SUM(L9:L16)</f>
        <v>0</v>
      </c>
      <c r="M17" s="301">
        <f>SUM(M9:M16)</f>
        <v>0</v>
      </c>
      <c r="N17" s="323">
        <f>SUM(L17:M17)</f>
        <v>0</v>
      </c>
      <c r="O17" s="443" t="str">
        <f>IF(N17-I17=0,"ok","error")</f>
        <v>ok</v>
      </c>
    </row>
    <row r="18" spans="1:15" ht="12.75">
      <c r="A18" s="86"/>
      <c r="B18" s="72"/>
      <c r="C18" s="72"/>
      <c r="D18" s="303" t="s">
        <v>40</v>
      </c>
      <c r="E18" s="72"/>
      <c r="F18" s="73"/>
      <c r="G18" s="81"/>
      <c r="H18" s="73"/>
      <c r="I18" s="73"/>
      <c r="J18" s="297"/>
      <c r="K18" s="442"/>
      <c r="L18" s="209"/>
      <c r="M18" s="209"/>
      <c r="N18" s="209"/>
      <c r="O18" s="321"/>
    </row>
    <row r="19" spans="1:15" ht="12.75">
      <c r="A19" s="54">
        <v>2</v>
      </c>
      <c r="B19" s="55" t="s">
        <v>6</v>
      </c>
      <c r="C19" s="55"/>
      <c r="D19" s="56" t="s">
        <v>156</v>
      </c>
      <c r="E19" s="96"/>
      <c r="F19" s="57" t="s">
        <v>50</v>
      </c>
      <c r="G19" s="58" t="s">
        <v>49</v>
      </c>
      <c r="H19" s="60" t="s">
        <v>51</v>
      </c>
      <c r="I19" s="60" t="s">
        <v>52</v>
      </c>
      <c r="J19" s="61" t="s">
        <v>11</v>
      </c>
      <c r="K19" s="95"/>
      <c r="L19" s="444" t="str">
        <f>L7</f>
        <v>daatum</v>
      </c>
      <c r="M19" s="444" t="str">
        <f>M7</f>
        <v>daatum</v>
      </c>
      <c r="N19" s="60" t="str">
        <f>N7</f>
        <v>kokku €</v>
      </c>
      <c r="O19" s="60" t="str">
        <f>O7</f>
        <v>kontroll</v>
      </c>
    </row>
    <row r="20" spans="1:15" ht="12.75">
      <c r="A20" s="86"/>
      <c r="B20" s="72"/>
      <c r="C20" s="72"/>
      <c r="D20" s="72"/>
      <c r="E20" s="72"/>
      <c r="F20" s="73"/>
      <c r="G20" s="81"/>
      <c r="H20" s="73"/>
      <c r="I20" s="73"/>
      <c r="J20" s="297"/>
      <c r="K20" s="442"/>
      <c r="L20" s="209"/>
      <c r="M20" s="209"/>
      <c r="N20" s="209"/>
      <c r="O20" s="321"/>
    </row>
    <row r="21" spans="1:16" ht="12.75">
      <c r="A21" s="197"/>
      <c r="B21" s="204" t="s">
        <v>36</v>
      </c>
      <c r="C21" s="204"/>
      <c r="D21" s="198" t="s">
        <v>37</v>
      </c>
      <c r="E21" s="331"/>
      <c r="F21" s="330"/>
      <c r="G21" s="332"/>
      <c r="H21" s="330"/>
      <c r="I21" s="73">
        <f>F21*H21</f>
        <v>0</v>
      </c>
      <c r="J21" s="334" t="s">
        <v>7</v>
      </c>
      <c r="K21" s="203"/>
      <c r="L21" s="282"/>
      <c r="M21" s="330"/>
      <c r="N21" s="209">
        <f>SUM(L21:M21)</f>
        <v>0</v>
      </c>
      <c r="O21" s="192" t="str">
        <f>IF(N21-I21=0,"ok","error")</f>
        <v>ok</v>
      </c>
      <c r="P21" s="40"/>
    </row>
    <row r="22" spans="1:15" ht="12.75">
      <c r="A22" s="197"/>
      <c r="B22" s="202" t="s">
        <v>3</v>
      </c>
      <c r="C22" s="202"/>
      <c r="D22" s="198" t="s">
        <v>188</v>
      </c>
      <c r="E22" s="331"/>
      <c r="F22" s="330"/>
      <c r="G22" s="332"/>
      <c r="H22" s="330"/>
      <c r="I22" s="73">
        <f>F22*H22</f>
        <v>0</v>
      </c>
      <c r="J22" s="334" t="s">
        <v>7</v>
      </c>
      <c r="K22" s="203"/>
      <c r="L22" s="282"/>
      <c r="M22" s="330"/>
      <c r="N22" s="209">
        <f>SUM(L22:M22)</f>
        <v>0</v>
      </c>
      <c r="O22" s="192" t="str">
        <f>IF(N22-I22=0,"ok","error")</f>
        <v>ok</v>
      </c>
    </row>
    <row r="23" spans="1:15" ht="12.75">
      <c r="A23" s="197"/>
      <c r="B23" s="202"/>
      <c r="C23" s="202"/>
      <c r="D23" s="198" t="s">
        <v>189</v>
      </c>
      <c r="E23" s="331"/>
      <c r="F23" s="330"/>
      <c r="G23" s="332"/>
      <c r="H23" s="330"/>
      <c r="I23" s="73">
        <f>F23*H23</f>
        <v>0</v>
      </c>
      <c r="J23" s="437"/>
      <c r="K23" s="203"/>
      <c r="L23" s="282"/>
      <c r="M23" s="330"/>
      <c r="N23" s="209">
        <f>SUM(L23:M23)</f>
        <v>0</v>
      </c>
      <c r="O23" s="192" t="str">
        <f>IF(N23-I23=0,"ok","error")</f>
        <v>ok</v>
      </c>
    </row>
    <row r="24" spans="1:15" ht="12.75">
      <c r="A24" s="197"/>
      <c r="B24" s="202" t="s">
        <v>8</v>
      </c>
      <c r="C24" s="202"/>
      <c r="D24" s="198" t="s">
        <v>38</v>
      </c>
      <c r="E24" s="331"/>
      <c r="F24" s="330"/>
      <c r="G24" s="332"/>
      <c r="H24" s="330"/>
      <c r="I24" s="73">
        <f>F24*H24</f>
        <v>0</v>
      </c>
      <c r="J24" s="334"/>
      <c r="K24" s="203"/>
      <c r="L24" s="282"/>
      <c r="M24" s="330"/>
      <c r="N24" s="209">
        <f>SUM(L24:M24)</f>
        <v>0</v>
      </c>
      <c r="O24" s="192" t="str">
        <f>IF(N24-I24=0,"ok","error")</f>
        <v>ok</v>
      </c>
    </row>
    <row r="25" spans="1:15" ht="12.75">
      <c r="A25" s="197"/>
      <c r="B25" s="198"/>
      <c r="C25" s="198"/>
      <c r="D25" s="198"/>
      <c r="E25" s="198"/>
      <c r="F25" s="199"/>
      <c r="G25" s="200"/>
      <c r="H25" s="199"/>
      <c r="I25" s="73"/>
      <c r="J25" s="201"/>
      <c r="K25" s="203"/>
      <c r="L25" s="205"/>
      <c r="M25" s="205"/>
      <c r="N25" s="209"/>
      <c r="O25" s="190"/>
    </row>
    <row r="26" spans="1:15" ht="12.75">
      <c r="A26" s="64"/>
      <c r="B26" s="75" t="s">
        <v>9</v>
      </c>
      <c r="C26" s="75"/>
      <c r="D26" s="76" t="s">
        <v>39</v>
      </c>
      <c r="E26" s="76"/>
      <c r="F26" s="66"/>
      <c r="G26" s="67"/>
      <c r="H26" s="73"/>
      <c r="I26" s="79">
        <f>SUM(I21:I25)</f>
        <v>0</v>
      </c>
      <c r="J26" s="68"/>
      <c r="K26" s="95"/>
      <c r="L26" s="79">
        <f>SUM(L21:L25)</f>
        <v>0</v>
      </c>
      <c r="M26" s="79">
        <f>SUM(M21:M25)</f>
        <v>0</v>
      </c>
      <c r="N26" s="27">
        <f>SUM(L26:M26)</f>
        <v>0</v>
      </c>
      <c r="O26" s="191" t="str">
        <f>IF(N26-I26=0,"ok","error")</f>
        <v>ok</v>
      </c>
    </row>
    <row r="27" spans="1:15" ht="12.75">
      <c r="A27" s="64"/>
      <c r="B27" s="80" t="s">
        <v>103</v>
      </c>
      <c r="C27" s="80"/>
      <c r="D27" s="80" t="s">
        <v>40</v>
      </c>
      <c r="E27" s="74"/>
      <c r="F27" s="66"/>
      <c r="G27" s="67"/>
      <c r="H27" s="73"/>
      <c r="I27" s="66"/>
      <c r="J27" s="68"/>
      <c r="K27" s="95"/>
      <c r="L27" s="102"/>
      <c r="M27" s="102"/>
      <c r="N27" s="102"/>
      <c r="O27" s="190"/>
    </row>
    <row r="28" spans="1:15" ht="12.75">
      <c r="A28" s="54">
        <v>3</v>
      </c>
      <c r="B28" s="55" t="s">
        <v>6</v>
      </c>
      <c r="C28" s="55"/>
      <c r="D28" s="56" t="s">
        <v>149</v>
      </c>
      <c r="E28" s="96"/>
      <c r="F28" s="57" t="s">
        <v>50</v>
      </c>
      <c r="G28" s="58" t="s">
        <v>49</v>
      </c>
      <c r="H28" s="60" t="s">
        <v>51</v>
      </c>
      <c r="I28" s="60" t="s">
        <v>52</v>
      </c>
      <c r="J28" s="61" t="s">
        <v>11</v>
      </c>
      <c r="K28" s="95"/>
      <c r="L28" s="444" t="str">
        <f>L7</f>
        <v>daatum</v>
      </c>
      <c r="M28" s="444" t="str">
        <f>M7</f>
        <v>daatum</v>
      </c>
      <c r="N28" s="60" t="str">
        <f>N7</f>
        <v>kokku €</v>
      </c>
      <c r="O28" s="60" t="str">
        <f>O7</f>
        <v>kontroll</v>
      </c>
    </row>
    <row r="29" spans="1:15" ht="12.75">
      <c r="A29" s="86"/>
      <c r="B29" s="303"/>
      <c r="C29" s="303"/>
      <c r="D29" s="303"/>
      <c r="E29" s="71"/>
      <c r="F29" s="73"/>
      <c r="G29" s="81"/>
      <c r="H29" s="73"/>
      <c r="I29" s="73"/>
      <c r="J29" s="297"/>
      <c r="K29" s="442"/>
      <c r="L29" s="209"/>
      <c r="M29" s="209"/>
      <c r="N29" s="209"/>
      <c r="O29" s="321"/>
    </row>
    <row r="30" spans="1:15" ht="12.75">
      <c r="A30" s="64"/>
      <c r="B30" s="80"/>
      <c r="C30" s="80"/>
      <c r="D30" s="198" t="s">
        <v>142</v>
      </c>
      <c r="E30" s="331"/>
      <c r="F30" s="330"/>
      <c r="G30" s="332"/>
      <c r="H30" s="330"/>
      <c r="I30" s="73">
        <f>F30*H30</f>
        <v>0</v>
      </c>
      <c r="J30" s="334"/>
      <c r="K30" s="95"/>
      <c r="L30" s="330"/>
      <c r="M30" s="282"/>
      <c r="N30" s="209">
        <f>SUM(L30:M30)</f>
        <v>0</v>
      </c>
      <c r="O30" s="192" t="str">
        <f>IF(N30-I30=0,"ok","error")</f>
        <v>ok</v>
      </c>
    </row>
    <row r="31" spans="1:15" ht="12.75">
      <c r="A31" s="64"/>
      <c r="B31" s="80"/>
      <c r="C31" s="80"/>
      <c r="D31" s="198" t="s">
        <v>128</v>
      </c>
      <c r="E31" s="331"/>
      <c r="F31" s="330"/>
      <c r="G31" s="332"/>
      <c r="H31" s="330"/>
      <c r="I31" s="73">
        <f>F31*H31</f>
        <v>0</v>
      </c>
      <c r="J31" s="437"/>
      <c r="K31" s="95"/>
      <c r="L31" s="330"/>
      <c r="M31" s="282"/>
      <c r="N31" s="209">
        <f>SUM(L31:M31)</f>
        <v>0</v>
      </c>
      <c r="O31" s="192" t="str">
        <f>IF(N31-I31=0,"ok","error")</f>
        <v>ok</v>
      </c>
    </row>
    <row r="32" spans="1:15" ht="12.75">
      <c r="A32" s="64"/>
      <c r="B32" s="80"/>
      <c r="C32" s="80"/>
      <c r="D32" s="198" t="s">
        <v>157</v>
      </c>
      <c r="E32" s="331"/>
      <c r="F32" s="330"/>
      <c r="G32" s="332"/>
      <c r="H32" s="330"/>
      <c r="I32" s="73">
        <f>F32*H32</f>
        <v>0</v>
      </c>
      <c r="J32" s="437"/>
      <c r="K32" s="95"/>
      <c r="L32" s="330"/>
      <c r="M32" s="282"/>
      <c r="N32" s="209">
        <f>SUM(L32:M32)</f>
        <v>0</v>
      </c>
      <c r="O32" s="192" t="str">
        <f>IF(N32-I32=0,"ok","error")</f>
        <v>ok</v>
      </c>
    </row>
    <row r="33" spans="1:15" ht="12.75">
      <c r="A33" s="64"/>
      <c r="B33" s="80"/>
      <c r="C33" s="80"/>
      <c r="D33" s="198" t="s">
        <v>45</v>
      </c>
      <c r="E33" s="331"/>
      <c r="F33" s="330"/>
      <c r="G33" s="332"/>
      <c r="H33" s="330"/>
      <c r="I33" s="73">
        <f>F33*H33</f>
        <v>0</v>
      </c>
      <c r="J33" s="437"/>
      <c r="K33" s="95"/>
      <c r="L33" s="330"/>
      <c r="M33" s="282"/>
      <c r="N33" s="209">
        <f>SUM(L33:M33)</f>
        <v>0</v>
      </c>
      <c r="O33" s="192" t="str">
        <f>IF(N33-I33=0,"ok","error")</f>
        <v>ok</v>
      </c>
    </row>
    <row r="34" spans="1:15" ht="12.75">
      <c r="A34" s="86"/>
      <c r="B34" s="303"/>
      <c r="C34" s="303"/>
      <c r="D34" s="303"/>
      <c r="E34" s="71"/>
      <c r="F34" s="73"/>
      <c r="G34" s="81"/>
      <c r="H34" s="73"/>
      <c r="I34" s="73"/>
      <c r="J34" s="297"/>
      <c r="K34" s="442"/>
      <c r="L34" s="209"/>
      <c r="M34" s="209"/>
      <c r="N34" s="209"/>
      <c r="O34" s="321"/>
    </row>
    <row r="35" spans="1:15" ht="12.75">
      <c r="A35" s="64"/>
      <c r="B35" s="80"/>
      <c r="C35" s="80"/>
      <c r="D35" s="76" t="s">
        <v>129</v>
      </c>
      <c r="E35" s="74"/>
      <c r="F35" s="66"/>
      <c r="G35" s="67"/>
      <c r="H35" s="73"/>
      <c r="I35" s="79">
        <f>SUM(I30:I34)</f>
        <v>0</v>
      </c>
      <c r="J35" s="68"/>
      <c r="K35" s="95"/>
      <c r="L35" s="79">
        <f>SUM(L30:L34)</f>
        <v>0</v>
      </c>
      <c r="M35" s="79">
        <f>SUM(M30:M34)</f>
        <v>0</v>
      </c>
      <c r="N35" s="27">
        <f>SUM(L35:M35)</f>
        <v>0</v>
      </c>
      <c r="O35" s="191" t="str">
        <f>IF(N35-I35=0,"ok","error")</f>
        <v>ok</v>
      </c>
    </row>
    <row r="36" spans="1:15" ht="12.75">
      <c r="A36" s="64"/>
      <c r="B36" s="74"/>
      <c r="C36" s="74"/>
      <c r="D36" s="80" t="s">
        <v>40</v>
      </c>
      <c r="E36" s="65"/>
      <c r="F36" s="66"/>
      <c r="G36" s="67"/>
      <c r="H36" s="66"/>
      <c r="I36" s="66"/>
      <c r="J36" s="68"/>
      <c r="K36" s="95"/>
      <c r="L36" s="102"/>
      <c r="M36" s="102"/>
      <c r="N36" s="102"/>
      <c r="O36" s="190"/>
    </row>
    <row r="37" spans="1:15" ht="12.75">
      <c r="A37" s="54">
        <v>4</v>
      </c>
      <c r="B37" s="55" t="s">
        <v>10</v>
      </c>
      <c r="C37" s="55"/>
      <c r="D37" s="56" t="s">
        <v>77</v>
      </c>
      <c r="E37" s="97"/>
      <c r="F37" s="57" t="s">
        <v>50</v>
      </c>
      <c r="G37" s="58" t="s">
        <v>49</v>
      </c>
      <c r="H37" s="60" t="s">
        <v>51</v>
      </c>
      <c r="I37" s="60" t="s">
        <v>52</v>
      </c>
      <c r="J37" s="61" t="s">
        <v>11</v>
      </c>
      <c r="K37" s="95"/>
      <c r="L37" s="444" t="str">
        <f>L7</f>
        <v>daatum</v>
      </c>
      <c r="M37" s="444" t="str">
        <f>M7</f>
        <v>daatum</v>
      </c>
      <c r="N37" s="60" t="str">
        <f>N7</f>
        <v>kokku €</v>
      </c>
      <c r="O37" s="60" t="str">
        <f>O7</f>
        <v>kontroll</v>
      </c>
    </row>
    <row r="38" spans="1:15" ht="12.75">
      <c r="A38" s="86"/>
      <c r="B38" s="72"/>
      <c r="C38" s="72"/>
      <c r="D38" s="72"/>
      <c r="E38" s="72"/>
      <c r="F38" s="73"/>
      <c r="G38" s="81"/>
      <c r="H38" s="73"/>
      <c r="I38" s="73"/>
      <c r="J38" s="297"/>
      <c r="K38" s="442"/>
      <c r="L38" s="209"/>
      <c r="M38" s="209"/>
      <c r="N38" s="209"/>
      <c r="O38" s="321"/>
    </row>
    <row r="39" spans="1:15" ht="12.75">
      <c r="A39" s="197"/>
      <c r="B39" s="202" t="s">
        <v>81</v>
      </c>
      <c r="C39" s="202"/>
      <c r="D39" s="198" t="s">
        <v>82</v>
      </c>
      <c r="E39" s="331"/>
      <c r="F39" s="330"/>
      <c r="G39" s="332"/>
      <c r="H39" s="330"/>
      <c r="I39" s="73">
        <f aca="true" t="shared" si="3" ref="I39:I44">F39*H39</f>
        <v>0</v>
      </c>
      <c r="J39" s="334" t="s">
        <v>7</v>
      </c>
      <c r="K39" s="203"/>
      <c r="L39" s="282"/>
      <c r="M39" s="330"/>
      <c r="N39" s="209">
        <f aca="true" t="shared" si="4" ref="N39:N44">SUM(L39:M39)</f>
        <v>0</v>
      </c>
      <c r="O39" s="192" t="str">
        <f aca="true" t="shared" si="5" ref="O39:O44">IF(N39-I39=0,"ok","error")</f>
        <v>ok</v>
      </c>
    </row>
    <row r="40" spans="1:15" ht="12.75">
      <c r="A40" s="197"/>
      <c r="B40" s="202" t="s">
        <v>12</v>
      </c>
      <c r="C40" s="202"/>
      <c r="D40" s="198" t="s">
        <v>96</v>
      </c>
      <c r="E40" s="331"/>
      <c r="F40" s="330"/>
      <c r="G40" s="332"/>
      <c r="H40" s="330"/>
      <c r="I40" s="73">
        <f t="shared" si="3"/>
        <v>0</v>
      </c>
      <c r="J40" s="334" t="s">
        <v>7</v>
      </c>
      <c r="K40" s="203"/>
      <c r="L40" s="282"/>
      <c r="M40" s="330"/>
      <c r="N40" s="209">
        <f t="shared" si="4"/>
        <v>0</v>
      </c>
      <c r="O40" s="192" t="str">
        <f t="shared" si="5"/>
        <v>ok</v>
      </c>
    </row>
    <row r="41" spans="1:15" ht="12.75">
      <c r="A41" s="197"/>
      <c r="B41" s="202" t="s">
        <v>97</v>
      </c>
      <c r="C41" s="202"/>
      <c r="D41" s="198" t="s">
        <v>41</v>
      </c>
      <c r="E41" s="331"/>
      <c r="F41" s="330"/>
      <c r="G41" s="332"/>
      <c r="H41" s="330"/>
      <c r="I41" s="73">
        <f t="shared" si="3"/>
        <v>0</v>
      </c>
      <c r="J41" s="334" t="s">
        <v>7</v>
      </c>
      <c r="K41" s="203"/>
      <c r="L41" s="282"/>
      <c r="M41" s="330"/>
      <c r="N41" s="209">
        <f t="shared" si="4"/>
        <v>0</v>
      </c>
      <c r="O41" s="192" t="str">
        <f t="shared" si="5"/>
        <v>ok</v>
      </c>
    </row>
    <row r="42" spans="1:15" ht="12.75">
      <c r="A42" s="197"/>
      <c r="B42" s="202" t="s">
        <v>98</v>
      </c>
      <c r="C42" s="202"/>
      <c r="D42" s="198" t="s">
        <v>190</v>
      </c>
      <c r="E42" s="331"/>
      <c r="F42" s="330"/>
      <c r="G42" s="332"/>
      <c r="H42" s="330"/>
      <c r="I42" s="73">
        <f t="shared" si="3"/>
        <v>0</v>
      </c>
      <c r="J42" s="334" t="s">
        <v>7</v>
      </c>
      <c r="K42" s="203"/>
      <c r="L42" s="282"/>
      <c r="M42" s="330"/>
      <c r="N42" s="209">
        <f t="shared" si="4"/>
        <v>0</v>
      </c>
      <c r="O42" s="192" t="str">
        <f t="shared" si="5"/>
        <v>ok</v>
      </c>
    </row>
    <row r="43" spans="1:15" ht="12.75">
      <c r="A43" s="197"/>
      <c r="B43" s="206" t="s">
        <v>99</v>
      </c>
      <c r="C43" s="202"/>
      <c r="D43" s="198" t="s">
        <v>131</v>
      </c>
      <c r="E43" s="331"/>
      <c r="F43" s="330"/>
      <c r="G43" s="332"/>
      <c r="H43" s="330"/>
      <c r="I43" s="73">
        <f t="shared" si="3"/>
        <v>0</v>
      </c>
      <c r="J43" s="334" t="s">
        <v>7</v>
      </c>
      <c r="K43" s="203"/>
      <c r="L43" s="282"/>
      <c r="M43" s="330"/>
      <c r="N43" s="209">
        <f t="shared" si="4"/>
        <v>0</v>
      </c>
      <c r="O43" s="192" t="str">
        <f t="shared" si="5"/>
        <v>ok</v>
      </c>
    </row>
    <row r="44" spans="1:15" ht="12.75">
      <c r="A44" s="197"/>
      <c r="B44" s="202" t="s">
        <v>83</v>
      </c>
      <c r="C44" s="202"/>
      <c r="D44" s="198" t="s">
        <v>130</v>
      </c>
      <c r="E44" s="331"/>
      <c r="F44" s="330"/>
      <c r="G44" s="332"/>
      <c r="H44" s="330"/>
      <c r="I44" s="73">
        <f t="shared" si="3"/>
        <v>0</v>
      </c>
      <c r="J44" s="334" t="s">
        <v>7</v>
      </c>
      <c r="K44" s="203"/>
      <c r="L44" s="282"/>
      <c r="M44" s="330"/>
      <c r="N44" s="209">
        <f t="shared" si="4"/>
        <v>0</v>
      </c>
      <c r="O44" s="192" t="str">
        <f t="shared" si="5"/>
        <v>ok</v>
      </c>
    </row>
    <row r="45" spans="1:15" ht="12.75">
      <c r="A45" s="86"/>
      <c r="B45" s="72"/>
      <c r="C45" s="72"/>
      <c r="D45" s="72"/>
      <c r="E45" s="72"/>
      <c r="F45" s="73"/>
      <c r="G45" s="81"/>
      <c r="H45" s="73"/>
      <c r="I45" s="73"/>
      <c r="J45" s="297"/>
      <c r="K45" s="442"/>
      <c r="L45" s="209"/>
      <c r="M45" s="209"/>
      <c r="N45" s="209"/>
      <c r="O45" s="321"/>
    </row>
    <row r="46" spans="1:15" ht="12.75">
      <c r="A46" s="64"/>
      <c r="B46" s="75" t="s">
        <v>13</v>
      </c>
      <c r="C46" s="75"/>
      <c r="D46" s="76" t="s">
        <v>84</v>
      </c>
      <c r="E46" s="76"/>
      <c r="F46" s="66"/>
      <c r="G46" s="67"/>
      <c r="H46" s="73"/>
      <c r="I46" s="79">
        <f>SUM(I39:I45)</f>
        <v>0</v>
      </c>
      <c r="J46" s="68"/>
      <c r="K46" s="95"/>
      <c r="L46" s="79">
        <f>SUM(L39:L45)</f>
        <v>0</v>
      </c>
      <c r="M46" s="79">
        <f>SUM(M39:M45)</f>
        <v>0</v>
      </c>
      <c r="N46" s="27">
        <f>SUM(L46:M46)</f>
        <v>0</v>
      </c>
      <c r="O46" s="191" t="str">
        <f>IF(N46-I46=0,"ok","error")</f>
        <v>ok</v>
      </c>
    </row>
    <row r="47" spans="1:15" ht="12.75">
      <c r="A47" s="64"/>
      <c r="B47" s="80" t="s">
        <v>14</v>
      </c>
      <c r="C47" s="80"/>
      <c r="D47" s="80" t="s">
        <v>40</v>
      </c>
      <c r="E47" s="74"/>
      <c r="F47" s="66"/>
      <c r="G47" s="67"/>
      <c r="H47" s="73"/>
      <c r="I47" s="66"/>
      <c r="J47" s="68"/>
      <c r="K47" s="95"/>
      <c r="L47" s="102"/>
      <c r="M47" s="102"/>
      <c r="N47" s="102"/>
      <c r="O47" s="190"/>
    </row>
    <row r="48" spans="1:15" ht="12.75">
      <c r="A48" s="64"/>
      <c r="B48" s="74"/>
      <c r="C48" s="74"/>
      <c r="D48" s="65"/>
      <c r="E48" s="65"/>
      <c r="F48" s="66"/>
      <c r="G48" s="67"/>
      <c r="H48" s="73"/>
      <c r="I48" s="66"/>
      <c r="J48" s="68"/>
      <c r="K48" s="95"/>
      <c r="L48" s="102"/>
      <c r="M48" s="102"/>
      <c r="N48" s="102"/>
      <c r="O48" s="190"/>
    </row>
    <row r="49" spans="1:15" ht="12.75">
      <c r="A49" s="338">
        <v>5</v>
      </c>
      <c r="B49" s="55" t="s">
        <v>0</v>
      </c>
      <c r="C49" s="55"/>
      <c r="D49" s="56" t="s">
        <v>155</v>
      </c>
      <c r="E49" s="97"/>
      <c r="F49" s="57" t="s">
        <v>50</v>
      </c>
      <c r="G49" s="58" t="s">
        <v>49</v>
      </c>
      <c r="H49" s="60" t="s">
        <v>51</v>
      </c>
      <c r="I49" s="60" t="s">
        <v>52</v>
      </c>
      <c r="J49" s="61" t="s">
        <v>11</v>
      </c>
      <c r="K49" s="95"/>
      <c r="L49" s="444" t="str">
        <f>L7</f>
        <v>daatum</v>
      </c>
      <c r="M49" s="444" t="str">
        <f>M7</f>
        <v>daatum</v>
      </c>
      <c r="N49" s="60" t="str">
        <f>N7</f>
        <v>kokku €</v>
      </c>
      <c r="O49" s="60" t="str">
        <f>O7</f>
        <v>kontroll</v>
      </c>
    </row>
    <row r="50" spans="1:15" ht="12.75">
      <c r="A50" s="64"/>
      <c r="B50" s="80" t="s">
        <v>15</v>
      </c>
      <c r="C50" s="80"/>
      <c r="D50" s="80" t="s">
        <v>42</v>
      </c>
      <c r="E50" s="74"/>
      <c r="F50" s="66"/>
      <c r="G50" s="67"/>
      <c r="H50" s="73"/>
      <c r="I50" s="66"/>
      <c r="J50" s="68"/>
      <c r="K50" s="95"/>
      <c r="L50" s="102"/>
      <c r="M50" s="102"/>
      <c r="N50" s="102"/>
      <c r="O50" s="190"/>
    </row>
    <row r="51" spans="1:15" ht="12.75">
      <c r="A51" s="64"/>
      <c r="B51" s="74"/>
      <c r="C51" s="74"/>
      <c r="D51" s="65"/>
      <c r="E51" s="65"/>
      <c r="F51" s="66"/>
      <c r="G51" s="67"/>
      <c r="H51" s="73"/>
      <c r="I51" s="66"/>
      <c r="J51" s="68"/>
      <c r="K51" s="95"/>
      <c r="L51" s="102"/>
      <c r="M51" s="102"/>
      <c r="N51" s="102"/>
      <c r="O51" s="190"/>
    </row>
    <row r="52" spans="1:15" ht="12.75">
      <c r="A52" s="64"/>
      <c r="B52" s="74" t="s">
        <v>100</v>
      </c>
      <c r="C52" s="74"/>
      <c r="D52" s="65" t="s">
        <v>133</v>
      </c>
      <c r="E52" s="65"/>
      <c r="F52" s="66"/>
      <c r="G52" s="67"/>
      <c r="H52" s="73"/>
      <c r="I52" s="66">
        <f>SUMIF($J$8:$J$45,"x",I8:I45)</f>
        <v>0</v>
      </c>
      <c r="J52" s="68"/>
      <c r="K52" s="95"/>
      <c r="L52" s="66">
        <f>SUMIF($J$8:$J$45,"x",L8:L45)</f>
        <v>0</v>
      </c>
      <c r="M52" s="66">
        <f>SUMIF($J$8:$J$45,"x",M8:M45)</f>
        <v>0</v>
      </c>
      <c r="N52" s="102">
        <f>SUM(L52:M52)</f>
        <v>0</v>
      </c>
      <c r="O52" s="192" t="str">
        <f>IF(N52-I52=0,"ok","error")</f>
        <v>ok</v>
      </c>
    </row>
    <row r="53" spans="1:15" ht="12.75">
      <c r="A53" s="64"/>
      <c r="B53" s="74"/>
      <c r="C53" s="74"/>
      <c r="D53" s="65" t="s">
        <v>120</v>
      </c>
      <c r="E53" s="65"/>
      <c r="F53" s="66"/>
      <c r="G53" s="67"/>
      <c r="H53" s="73"/>
      <c r="I53" s="66">
        <f>SUMIF($J$58:$J$93,"x",I58:I93)</f>
        <v>0</v>
      </c>
      <c r="J53" s="68"/>
      <c r="K53" s="95"/>
      <c r="L53" s="66">
        <f>SUMIF($J$58:$J$96,"x",L58:L96)</f>
        <v>0</v>
      </c>
      <c r="M53" s="66">
        <f>SUMIF($J$58:$J$96,"x",M58:M96)</f>
        <v>0</v>
      </c>
      <c r="N53" s="102">
        <f>SUM(L53:M53)</f>
        <v>0</v>
      </c>
      <c r="O53" s="192" t="str">
        <f>IF(N53-I53=0,"ok","error")</f>
        <v>ok</v>
      </c>
    </row>
    <row r="54" spans="1:15" ht="12.75">
      <c r="A54" s="64"/>
      <c r="B54" s="65" t="s">
        <v>2</v>
      </c>
      <c r="C54" s="65"/>
      <c r="D54" s="65" t="s">
        <v>44</v>
      </c>
      <c r="E54" s="65"/>
      <c r="F54" s="66"/>
      <c r="G54" s="67"/>
      <c r="H54" s="73"/>
      <c r="I54" s="66">
        <f>SUM(I52:I53)</f>
        <v>0</v>
      </c>
      <c r="J54" s="68"/>
      <c r="K54" s="95"/>
      <c r="L54" s="102">
        <f>SUM(L52:L53)</f>
        <v>0</v>
      </c>
      <c r="M54" s="102">
        <f>SUM(M52:M53)</f>
        <v>0</v>
      </c>
      <c r="N54" s="102">
        <f>SUM(L54:M54)</f>
        <v>0</v>
      </c>
      <c r="O54" s="192" t="str">
        <f>IF(N54-I54=0,"ok","error")</f>
        <v>ok</v>
      </c>
    </row>
    <row r="55" spans="1:15" ht="12.75">
      <c r="A55" s="64"/>
      <c r="B55" s="74"/>
      <c r="C55" s="74"/>
      <c r="D55" s="65"/>
      <c r="E55" s="65"/>
      <c r="F55" s="66"/>
      <c r="G55" s="67"/>
      <c r="H55" s="73"/>
      <c r="I55" s="66"/>
      <c r="J55" s="68"/>
      <c r="K55" s="95"/>
      <c r="L55" s="102"/>
      <c r="M55" s="102"/>
      <c r="N55" s="102"/>
      <c r="O55" s="190"/>
    </row>
    <row r="56" spans="1:15" ht="12.75">
      <c r="A56" s="64"/>
      <c r="B56" s="75" t="s">
        <v>16</v>
      </c>
      <c r="C56" s="75"/>
      <c r="D56" s="76" t="s">
        <v>43</v>
      </c>
      <c r="E56" s="76"/>
      <c r="F56" s="131">
        <v>0.338</v>
      </c>
      <c r="G56" s="67"/>
      <c r="H56" s="73"/>
      <c r="I56" s="82">
        <f>ROUND(I54*$F$56,0)</f>
        <v>0</v>
      </c>
      <c r="J56" s="68"/>
      <c r="K56" s="95"/>
      <c r="L56" s="82">
        <f>L54*$F$56</f>
        <v>0</v>
      </c>
      <c r="M56" s="82">
        <f>M54*$F$56</f>
        <v>0</v>
      </c>
      <c r="N56" s="27">
        <f>ROUND(SUM(L56:M56),0)</f>
        <v>0</v>
      </c>
      <c r="O56" s="191" t="str">
        <f>IF(N56-I56=0,"ok","error")</f>
        <v>ok</v>
      </c>
    </row>
    <row r="57" spans="1:15" ht="12.75">
      <c r="A57" s="64"/>
      <c r="B57" s="74"/>
      <c r="C57" s="74"/>
      <c r="D57" s="65"/>
      <c r="E57" s="65"/>
      <c r="F57" s="66"/>
      <c r="G57" s="67"/>
      <c r="H57" s="73"/>
      <c r="I57" s="66"/>
      <c r="J57" s="68"/>
      <c r="K57" s="95"/>
      <c r="L57" s="102"/>
      <c r="M57" s="102"/>
      <c r="N57" s="102"/>
      <c r="O57" s="190"/>
    </row>
    <row r="58" spans="1:15" ht="12.75">
      <c r="A58" s="338">
        <v>6</v>
      </c>
      <c r="B58" s="55" t="s">
        <v>17</v>
      </c>
      <c r="C58" s="55"/>
      <c r="D58" s="56" t="s">
        <v>112</v>
      </c>
      <c r="E58" s="97"/>
      <c r="F58" s="57" t="s">
        <v>50</v>
      </c>
      <c r="G58" s="58" t="s">
        <v>49</v>
      </c>
      <c r="H58" s="60" t="s">
        <v>51</v>
      </c>
      <c r="I58" s="60" t="s">
        <v>52</v>
      </c>
      <c r="J58" s="61" t="s">
        <v>11</v>
      </c>
      <c r="K58" s="95"/>
      <c r="L58" s="444" t="str">
        <f>L7</f>
        <v>daatum</v>
      </c>
      <c r="M58" s="444" t="str">
        <f>M7</f>
        <v>daatum</v>
      </c>
      <c r="N58" s="60" t="str">
        <f>N7</f>
        <v>kokku €</v>
      </c>
      <c r="O58" s="60" t="str">
        <f>O7</f>
        <v>kontroll</v>
      </c>
    </row>
    <row r="59" spans="1:15" ht="12.75">
      <c r="A59" s="86"/>
      <c r="B59" s="72"/>
      <c r="C59" s="72"/>
      <c r="D59" s="72"/>
      <c r="E59" s="72"/>
      <c r="F59" s="73"/>
      <c r="G59" s="81"/>
      <c r="H59" s="73"/>
      <c r="I59" s="73"/>
      <c r="J59" s="306"/>
      <c r="K59" s="442"/>
      <c r="L59" s="209"/>
      <c r="M59" s="209"/>
      <c r="N59" s="209"/>
      <c r="O59" s="321"/>
    </row>
    <row r="60" spans="1:15" ht="12.75">
      <c r="A60" s="197"/>
      <c r="B60" s="202" t="s">
        <v>18</v>
      </c>
      <c r="C60" s="202"/>
      <c r="D60" s="198" t="s">
        <v>46</v>
      </c>
      <c r="E60" s="331"/>
      <c r="F60" s="330"/>
      <c r="G60" s="332"/>
      <c r="H60" s="330"/>
      <c r="I60" s="73">
        <f>F60*H60</f>
        <v>0</v>
      </c>
      <c r="J60" s="306"/>
      <c r="K60" s="203"/>
      <c r="L60" s="330"/>
      <c r="M60" s="282"/>
      <c r="N60" s="102">
        <f>SUM(L60:M60)</f>
        <v>0</v>
      </c>
      <c r="O60" s="192" t="str">
        <f>IF(N60-I60=0,"ok","error")</f>
        <v>ok</v>
      </c>
    </row>
    <row r="61" spans="1:15" ht="12.75">
      <c r="A61" s="197"/>
      <c r="B61" s="202" t="s">
        <v>19</v>
      </c>
      <c r="C61" s="202"/>
      <c r="D61" s="198" t="s">
        <v>47</v>
      </c>
      <c r="E61" s="331"/>
      <c r="F61" s="330"/>
      <c r="G61" s="332"/>
      <c r="H61" s="330"/>
      <c r="I61" s="73">
        <f>F61*H61</f>
        <v>0</v>
      </c>
      <c r="J61" s="306"/>
      <c r="K61" s="203"/>
      <c r="L61" s="330"/>
      <c r="M61" s="330"/>
      <c r="N61" s="102">
        <f>SUM(L61:M61)</f>
        <v>0</v>
      </c>
      <c r="O61" s="192" t="str">
        <f>IF(N61-I61=0,"ok","error")</f>
        <v>ok</v>
      </c>
    </row>
    <row r="62" spans="1:15" ht="12.75">
      <c r="A62" s="197"/>
      <c r="B62" s="202" t="s">
        <v>22</v>
      </c>
      <c r="C62" s="202"/>
      <c r="D62" s="198" t="s">
        <v>191</v>
      </c>
      <c r="E62" s="331"/>
      <c r="F62" s="330"/>
      <c r="G62" s="332"/>
      <c r="H62" s="330"/>
      <c r="I62" s="73">
        <f>F62*H62</f>
        <v>0</v>
      </c>
      <c r="J62" s="306"/>
      <c r="K62" s="203"/>
      <c r="L62" s="330"/>
      <c r="M62" s="330"/>
      <c r="N62" s="102">
        <f>SUM(L62:M62)</f>
        <v>0</v>
      </c>
      <c r="O62" s="192" t="str">
        <f>IF(N62-I62=0,"ok","error")</f>
        <v>ok</v>
      </c>
    </row>
    <row r="63" spans="1:15" ht="12.75">
      <c r="A63" s="197"/>
      <c r="B63" s="202" t="s">
        <v>8</v>
      </c>
      <c r="C63" s="202"/>
      <c r="D63" s="198" t="s">
        <v>38</v>
      </c>
      <c r="E63" s="331"/>
      <c r="F63" s="330"/>
      <c r="G63" s="332"/>
      <c r="H63" s="330"/>
      <c r="I63" s="73">
        <f>F63*H63</f>
        <v>0</v>
      </c>
      <c r="J63" s="306"/>
      <c r="K63" s="203"/>
      <c r="L63" s="330"/>
      <c r="M63" s="330"/>
      <c r="N63" s="102">
        <f>SUM(L63:M63)</f>
        <v>0</v>
      </c>
      <c r="O63" s="192" t="str">
        <f>IF(N63-I63=0,"ok","error")</f>
        <v>ok</v>
      </c>
    </row>
    <row r="64" spans="1:15" ht="12.75">
      <c r="A64" s="86"/>
      <c r="B64" s="71"/>
      <c r="C64" s="71"/>
      <c r="D64" s="72"/>
      <c r="E64" s="72"/>
      <c r="F64" s="73"/>
      <c r="G64" s="81"/>
      <c r="H64" s="73"/>
      <c r="I64" s="73"/>
      <c r="J64" s="306"/>
      <c r="K64" s="442"/>
      <c r="L64" s="209"/>
      <c r="M64" s="209"/>
      <c r="N64" s="209"/>
      <c r="O64" s="321"/>
    </row>
    <row r="65" spans="1:15" ht="12.75">
      <c r="A65" s="64"/>
      <c r="B65" s="75" t="s">
        <v>23</v>
      </c>
      <c r="C65" s="75"/>
      <c r="D65" s="76" t="s">
        <v>111</v>
      </c>
      <c r="E65" s="76"/>
      <c r="F65" s="66"/>
      <c r="G65" s="67"/>
      <c r="H65" s="73"/>
      <c r="I65" s="79">
        <f>SUM(I60:I64)</f>
        <v>0</v>
      </c>
      <c r="J65" s="98"/>
      <c r="K65" s="95"/>
      <c r="L65" s="79">
        <f>SUM(L60:L64)</f>
        <v>0</v>
      </c>
      <c r="M65" s="79">
        <f>SUM(M60:M64)</f>
        <v>0</v>
      </c>
      <c r="N65" s="27">
        <f>SUM(L65:M65)</f>
        <v>0</v>
      </c>
      <c r="O65" s="191" t="str">
        <f>IF(N65-I65=0,"ok","error")</f>
        <v>ok</v>
      </c>
    </row>
    <row r="66" spans="1:15" ht="12.75">
      <c r="A66" s="64"/>
      <c r="B66" s="65"/>
      <c r="C66" s="65"/>
      <c r="D66" s="65"/>
      <c r="E66" s="65"/>
      <c r="F66" s="66"/>
      <c r="G66" s="67"/>
      <c r="H66" s="66"/>
      <c r="I66" s="66"/>
      <c r="J66" s="98"/>
      <c r="K66" s="95"/>
      <c r="L66" s="102"/>
      <c r="M66" s="102"/>
      <c r="N66" s="102"/>
      <c r="O66" s="190"/>
    </row>
    <row r="67" spans="1:15" ht="12.75">
      <c r="A67" s="338">
        <v>7</v>
      </c>
      <c r="B67" s="55" t="s">
        <v>24</v>
      </c>
      <c r="C67" s="55"/>
      <c r="D67" s="56" t="s">
        <v>109</v>
      </c>
      <c r="E67" s="97"/>
      <c r="F67" s="57" t="s">
        <v>50</v>
      </c>
      <c r="G67" s="58" t="s">
        <v>49</v>
      </c>
      <c r="H67" s="60" t="s">
        <v>51</v>
      </c>
      <c r="I67" s="60" t="s">
        <v>52</v>
      </c>
      <c r="J67" s="61" t="s">
        <v>11</v>
      </c>
      <c r="K67" s="95"/>
      <c r="L67" s="444" t="str">
        <f>L7</f>
        <v>daatum</v>
      </c>
      <c r="M67" s="444" t="str">
        <f>M7</f>
        <v>daatum</v>
      </c>
      <c r="N67" s="60" t="str">
        <f>N7</f>
        <v>kokku €</v>
      </c>
      <c r="O67" s="60" t="str">
        <f>O7</f>
        <v>kontroll</v>
      </c>
    </row>
    <row r="68" spans="1:15" ht="12.75">
      <c r="A68" s="86"/>
      <c r="B68" s="72"/>
      <c r="C68" s="72"/>
      <c r="D68" s="72"/>
      <c r="E68" s="72"/>
      <c r="F68" s="73"/>
      <c r="G68" s="81"/>
      <c r="H68" s="73"/>
      <c r="I68" s="73"/>
      <c r="J68" s="306"/>
      <c r="K68" s="442"/>
      <c r="L68" s="209"/>
      <c r="M68" s="209"/>
      <c r="N68" s="209"/>
      <c r="O68" s="321"/>
    </row>
    <row r="69" spans="1:15" ht="12.75">
      <c r="A69" s="197"/>
      <c r="B69" s="198"/>
      <c r="C69" s="198"/>
      <c r="D69" s="198" t="s">
        <v>160</v>
      </c>
      <c r="E69" s="331"/>
      <c r="F69" s="330"/>
      <c r="G69" s="332"/>
      <c r="H69" s="330"/>
      <c r="I69" s="73">
        <f aca="true" t="shared" si="6" ref="I69:I75">F69*H69</f>
        <v>0</v>
      </c>
      <c r="J69" s="306"/>
      <c r="K69" s="203"/>
      <c r="L69" s="282"/>
      <c r="M69" s="330"/>
      <c r="N69" s="102">
        <f aca="true" t="shared" si="7" ref="N69:N75">SUM(L69:M69)</f>
        <v>0</v>
      </c>
      <c r="O69" s="192" t="str">
        <f aca="true" t="shared" si="8" ref="O69:O77">IF(N69-I69=0,"ok","error")</f>
        <v>ok</v>
      </c>
    </row>
    <row r="70" spans="1:15" ht="12.75">
      <c r="A70" s="197"/>
      <c r="B70" s="198"/>
      <c r="C70" s="198"/>
      <c r="D70" s="198" t="s">
        <v>161</v>
      </c>
      <c r="E70" s="331"/>
      <c r="F70" s="330"/>
      <c r="G70" s="332"/>
      <c r="H70" s="330"/>
      <c r="I70" s="73">
        <f t="shared" si="6"/>
        <v>0</v>
      </c>
      <c r="J70" s="306"/>
      <c r="K70" s="203"/>
      <c r="L70" s="282"/>
      <c r="M70" s="330"/>
      <c r="N70" s="102">
        <f t="shared" si="7"/>
        <v>0</v>
      </c>
      <c r="O70" s="192" t="str">
        <f t="shared" si="8"/>
        <v>ok</v>
      </c>
    </row>
    <row r="71" spans="1:15" ht="12.75">
      <c r="A71" s="197"/>
      <c r="B71" s="202" t="s">
        <v>25</v>
      </c>
      <c r="C71" s="202" t="s">
        <v>69</v>
      </c>
      <c r="D71" s="198" t="s">
        <v>48</v>
      </c>
      <c r="E71" s="331"/>
      <c r="F71" s="330"/>
      <c r="G71" s="332"/>
      <c r="H71" s="330"/>
      <c r="I71" s="73">
        <f t="shared" si="6"/>
        <v>0</v>
      </c>
      <c r="J71" s="306"/>
      <c r="K71" s="203"/>
      <c r="L71" s="282"/>
      <c r="M71" s="330"/>
      <c r="N71" s="102">
        <f t="shared" si="7"/>
        <v>0</v>
      </c>
      <c r="O71" s="192" t="str">
        <f t="shared" si="8"/>
        <v>ok</v>
      </c>
    </row>
    <row r="72" spans="1:15" ht="12.75">
      <c r="A72" s="197"/>
      <c r="B72" s="202" t="s">
        <v>26</v>
      </c>
      <c r="C72" s="202" t="s">
        <v>69</v>
      </c>
      <c r="D72" s="198" t="s">
        <v>162</v>
      </c>
      <c r="E72" s="331"/>
      <c r="F72" s="330"/>
      <c r="G72" s="332"/>
      <c r="H72" s="330"/>
      <c r="I72" s="73">
        <f t="shared" si="6"/>
        <v>0</v>
      </c>
      <c r="J72" s="306"/>
      <c r="K72" s="203"/>
      <c r="L72" s="330"/>
      <c r="M72" s="330"/>
      <c r="N72" s="102">
        <f t="shared" si="7"/>
        <v>0</v>
      </c>
      <c r="O72" s="192" t="str">
        <f t="shared" si="8"/>
        <v>ok</v>
      </c>
    </row>
    <row r="73" spans="1:15" ht="12.75">
      <c r="A73" s="197"/>
      <c r="B73" s="202"/>
      <c r="C73" s="202"/>
      <c r="D73" s="198" t="s">
        <v>163</v>
      </c>
      <c r="E73" s="331"/>
      <c r="F73" s="330"/>
      <c r="G73" s="332"/>
      <c r="H73" s="330"/>
      <c r="I73" s="73">
        <f>F73*H73</f>
        <v>0</v>
      </c>
      <c r="J73" s="306"/>
      <c r="K73" s="203"/>
      <c r="L73" s="330"/>
      <c r="M73" s="330"/>
      <c r="N73" s="102">
        <f>SUM(L73:M73)</f>
        <v>0</v>
      </c>
      <c r="O73" s="192" t="str">
        <f>IF(N73-I73=0,"ok","error")</f>
        <v>ok</v>
      </c>
    </row>
    <row r="74" spans="1:15" ht="12.75">
      <c r="A74" s="197"/>
      <c r="B74" s="202" t="s">
        <v>25</v>
      </c>
      <c r="C74" s="202" t="s">
        <v>70</v>
      </c>
      <c r="D74" s="198" t="s">
        <v>164</v>
      </c>
      <c r="E74" s="331"/>
      <c r="F74" s="330"/>
      <c r="G74" s="332"/>
      <c r="H74" s="330"/>
      <c r="I74" s="73">
        <f t="shared" si="6"/>
        <v>0</v>
      </c>
      <c r="J74" s="306"/>
      <c r="K74" s="203"/>
      <c r="L74" s="330"/>
      <c r="M74" s="330"/>
      <c r="N74" s="102">
        <f t="shared" si="7"/>
        <v>0</v>
      </c>
      <c r="O74" s="192" t="str">
        <f t="shared" si="8"/>
        <v>ok</v>
      </c>
    </row>
    <row r="75" spans="1:15" ht="12.75">
      <c r="A75" s="197"/>
      <c r="B75" s="202" t="s">
        <v>26</v>
      </c>
      <c r="C75" s="202" t="s">
        <v>70</v>
      </c>
      <c r="D75" s="198" t="s">
        <v>165</v>
      </c>
      <c r="E75" s="331"/>
      <c r="F75" s="330"/>
      <c r="G75" s="332"/>
      <c r="H75" s="330"/>
      <c r="I75" s="73">
        <f t="shared" si="6"/>
        <v>0</v>
      </c>
      <c r="J75" s="306"/>
      <c r="K75" s="203"/>
      <c r="L75" s="330"/>
      <c r="M75" s="330"/>
      <c r="N75" s="102">
        <f t="shared" si="7"/>
        <v>0</v>
      </c>
      <c r="O75" s="192" t="str">
        <f t="shared" si="8"/>
        <v>ok</v>
      </c>
    </row>
    <row r="76" spans="1:15" ht="12.75">
      <c r="A76" s="86"/>
      <c r="B76" s="71"/>
      <c r="C76" s="71"/>
      <c r="D76" s="72"/>
      <c r="E76" s="72"/>
      <c r="F76" s="73"/>
      <c r="G76" s="81"/>
      <c r="H76" s="73"/>
      <c r="I76" s="73"/>
      <c r="J76" s="306"/>
      <c r="K76" s="442"/>
      <c r="L76" s="209"/>
      <c r="M76" s="209"/>
      <c r="N76" s="209"/>
      <c r="O76" s="321"/>
    </row>
    <row r="77" spans="1:15" ht="12.75">
      <c r="A77" s="64"/>
      <c r="B77" s="83" t="s">
        <v>27</v>
      </c>
      <c r="C77" s="83"/>
      <c r="D77" s="84" t="s">
        <v>110</v>
      </c>
      <c r="E77" s="84"/>
      <c r="F77" s="66"/>
      <c r="G77" s="67"/>
      <c r="H77" s="73"/>
      <c r="I77" s="82">
        <f>SUM(I69:I76)</f>
        <v>0</v>
      </c>
      <c r="J77" s="98"/>
      <c r="K77" s="95"/>
      <c r="L77" s="82">
        <f>SUM(L69:L76)</f>
        <v>0</v>
      </c>
      <c r="M77" s="82">
        <f>SUM(M69:M76)</f>
        <v>0</v>
      </c>
      <c r="N77" s="27">
        <f>SUM(L77:M77)</f>
        <v>0</v>
      </c>
      <c r="O77" s="191" t="str">
        <f t="shared" si="8"/>
        <v>ok</v>
      </c>
    </row>
    <row r="78" spans="1:15" ht="12.75">
      <c r="A78" s="64"/>
      <c r="B78" s="65"/>
      <c r="C78" s="65"/>
      <c r="D78" s="72"/>
      <c r="E78" s="72"/>
      <c r="F78" s="66"/>
      <c r="G78" s="67"/>
      <c r="H78" s="73"/>
      <c r="I78" s="73"/>
      <c r="J78" s="98"/>
      <c r="K78" s="95"/>
      <c r="L78" s="102"/>
      <c r="M78" s="102"/>
      <c r="N78" s="102"/>
      <c r="O78" s="190"/>
    </row>
    <row r="79" spans="1:15" ht="12.75">
      <c r="A79" s="338">
        <v>8</v>
      </c>
      <c r="B79" s="55" t="s">
        <v>28</v>
      </c>
      <c r="C79" s="55"/>
      <c r="D79" s="56" t="s">
        <v>134</v>
      </c>
      <c r="E79" s="97"/>
      <c r="F79" s="57" t="s">
        <v>50</v>
      </c>
      <c r="G79" s="58" t="s">
        <v>49</v>
      </c>
      <c r="H79" s="60" t="s">
        <v>51</v>
      </c>
      <c r="I79" s="60" t="s">
        <v>52</v>
      </c>
      <c r="J79" s="61" t="s">
        <v>11</v>
      </c>
      <c r="K79" s="95"/>
      <c r="L79" s="444" t="str">
        <f>L7</f>
        <v>daatum</v>
      </c>
      <c r="M79" s="444" t="str">
        <f>M7</f>
        <v>daatum</v>
      </c>
      <c r="N79" s="60" t="str">
        <f>N7</f>
        <v>kokku €</v>
      </c>
      <c r="O79" s="60" t="str">
        <f>O7</f>
        <v>kontroll</v>
      </c>
    </row>
    <row r="80" spans="1:15" ht="12.75">
      <c r="A80" s="86"/>
      <c r="B80" s="72"/>
      <c r="C80" s="72"/>
      <c r="D80" s="303"/>
      <c r="E80" s="72"/>
      <c r="F80" s="307"/>
      <c r="G80" s="87"/>
      <c r="H80" s="73"/>
      <c r="I80" s="73"/>
      <c r="J80" s="306"/>
      <c r="K80" s="442"/>
      <c r="L80" s="209"/>
      <c r="M80" s="209"/>
      <c r="N80" s="209"/>
      <c r="O80" s="321"/>
    </row>
    <row r="81" spans="1:15" ht="12.75">
      <c r="A81" s="197"/>
      <c r="B81" s="202" t="s">
        <v>29</v>
      </c>
      <c r="C81" s="202"/>
      <c r="D81" s="198" t="s">
        <v>86</v>
      </c>
      <c r="E81" s="331"/>
      <c r="F81" s="330"/>
      <c r="G81" s="332"/>
      <c r="H81" s="330"/>
      <c r="I81" s="73">
        <f>F81*H81</f>
        <v>0</v>
      </c>
      <c r="J81" s="334"/>
      <c r="K81" s="203"/>
      <c r="L81" s="330"/>
      <c r="M81" s="330"/>
      <c r="N81" s="102">
        <f>SUM(L81:M81)</f>
        <v>0</v>
      </c>
      <c r="O81" s="192" t="str">
        <f>IF(N81-I81=0,"ok","error")</f>
        <v>ok</v>
      </c>
    </row>
    <row r="82" spans="1:15" ht="12.75">
      <c r="A82" s="197"/>
      <c r="B82" s="202"/>
      <c r="C82" s="202"/>
      <c r="D82" s="198" t="s">
        <v>85</v>
      </c>
      <c r="E82" s="331"/>
      <c r="F82" s="330"/>
      <c r="G82" s="332"/>
      <c r="H82" s="330"/>
      <c r="I82" s="73">
        <f>F82*H82</f>
        <v>0</v>
      </c>
      <c r="J82" s="334"/>
      <c r="K82" s="203"/>
      <c r="L82" s="330"/>
      <c r="M82" s="330"/>
      <c r="N82" s="102">
        <f>SUM(L82:M82)</f>
        <v>0</v>
      </c>
      <c r="O82" s="192" t="str">
        <f>IF(N82-I82=0,"ok","error")</f>
        <v>ok</v>
      </c>
    </row>
    <row r="83" spans="1:15" ht="12.75">
      <c r="A83" s="197"/>
      <c r="B83" s="202" t="s">
        <v>30</v>
      </c>
      <c r="C83" s="202"/>
      <c r="D83" s="198" t="s">
        <v>38</v>
      </c>
      <c r="E83" s="331"/>
      <c r="F83" s="330"/>
      <c r="G83" s="332"/>
      <c r="H83" s="330"/>
      <c r="I83" s="73">
        <f>F83*H83</f>
        <v>0</v>
      </c>
      <c r="J83" s="334"/>
      <c r="K83" s="203"/>
      <c r="L83" s="330"/>
      <c r="M83" s="330"/>
      <c r="N83" s="102">
        <f>SUM(L83:M83)</f>
        <v>0</v>
      </c>
      <c r="O83" s="192" t="str">
        <f>IF(N83-I83=0,"ok","error")</f>
        <v>ok</v>
      </c>
    </row>
    <row r="84" spans="1:15" ht="12.75">
      <c r="A84" s="86"/>
      <c r="B84" s="72"/>
      <c r="C84" s="72"/>
      <c r="D84" s="303"/>
      <c r="E84" s="72"/>
      <c r="F84" s="73"/>
      <c r="G84" s="81"/>
      <c r="H84" s="73"/>
      <c r="I84" s="73"/>
      <c r="J84" s="306"/>
      <c r="K84" s="442"/>
      <c r="L84" s="209"/>
      <c r="M84" s="209"/>
      <c r="N84" s="209"/>
      <c r="O84" s="321"/>
    </row>
    <row r="85" spans="1:15" ht="12.75">
      <c r="A85" s="64"/>
      <c r="B85" s="75" t="s">
        <v>33</v>
      </c>
      <c r="C85" s="75"/>
      <c r="D85" s="76" t="s">
        <v>135</v>
      </c>
      <c r="E85" s="76"/>
      <c r="F85" s="66"/>
      <c r="G85" s="67"/>
      <c r="H85" s="66"/>
      <c r="I85" s="79">
        <f>SUM(I81:I84)</f>
        <v>0</v>
      </c>
      <c r="J85" s="98"/>
      <c r="K85" s="95"/>
      <c r="L85" s="79">
        <f>SUM(L81:L84)</f>
        <v>0</v>
      </c>
      <c r="M85" s="79">
        <f>SUM(M81:M84)</f>
        <v>0</v>
      </c>
      <c r="N85" s="27">
        <f>SUM(L85:M85)</f>
        <v>0</v>
      </c>
      <c r="O85" s="191" t="str">
        <f>IF(N85-I85=0,"ok","error")</f>
        <v>ok</v>
      </c>
    </row>
    <row r="86" spans="1:15" ht="12.75">
      <c r="A86" s="64"/>
      <c r="B86" s="65"/>
      <c r="C86" s="65"/>
      <c r="D86" s="80" t="s">
        <v>40</v>
      </c>
      <c r="E86" s="76"/>
      <c r="F86" s="66"/>
      <c r="G86" s="67"/>
      <c r="H86" s="73"/>
      <c r="I86" s="66"/>
      <c r="J86" s="98"/>
      <c r="K86" s="95"/>
      <c r="L86" s="102"/>
      <c r="M86" s="102"/>
      <c r="N86" s="102"/>
      <c r="O86" s="190"/>
    </row>
    <row r="87" spans="1:15" ht="12.75">
      <c r="A87" s="338">
        <v>9</v>
      </c>
      <c r="B87" s="55" t="s">
        <v>28</v>
      </c>
      <c r="C87" s="55"/>
      <c r="D87" s="56" t="s">
        <v>150</v>
      </c>
      <c r="E87" s="97"/>
      <c r="F87" s="57" t="s">
        <v>50</v>
      </c>
      <c r="G87" s="58" t="s">
        <v>49</v>
      </c>
      <c r="H87" s="60" t="s">
        <v>51</v>
      </c>
      <c r="I87" s="60" t="s">
        <v>52</v>
      </c>
      <c r="J87" s="61" t="s">
        <v>11</v>
      </c>
      <c r="K87" s="95"/>
      <c r="L87" s="444" t="str">
        <f>L7</f>
        <v>daatum</v>
      </c>
      <c r="M87" s="444" t="str">
        <f>M7</f>
        <v>daatum</v>
      </c>
      <c r="N87" s="60" t="str">
        <f>N7</f>
        <v>kokku €</v>
      </c>
      <c r="O87" s="60" t="str">
        <f>O7</f>
        <v>kontroll</v>
      </c>
    </row>
    <row r="88" spans="1:15" ht="12.75">
      <c r="A88" s="86"/>
      <c r="B88" s="72"/>
      <c r="C88" s="72"/>
      <c r="D88" s="303"/>
      <c r="E88" s="84"/>
      <c r="F88" s="73"/>
      <c r="G88" s="81"/>
      <c r="H88" s="73"/>
      <c r="I88" s="73"/>
      <c r="J88" s="306"/>
      <c r="K88" s="442"/>
      <c r="L88" s="209"/>
      <c r="M88" s="209"/>
      <c r="N88" s="209"/>
      <c r="O88" s="321"/>
    </row>
    <row r="89" spans="1:15" ht="12.75">
      <c r="A89" s="197"/>
      <c r="B89" s="202" t="s">
        <v>31</v>
      </c>
      <c r="C89" s="202"/>
      <c r="D89" s="198" t="s">
        <v>158</v>
      </c>
      <c r="E89" s="331"/>
      <c r="F89" s="330"/>
      <c r="G89" s="332"/>
      <c r="H89" s="330"/>
      <c r="I89" s="73">
        <f>F89*H89</f>
        <v>0</v>
      </c>
      <c r="J89" s="437"/>
      <c r="K89" s="203"/>
      <c r="L89" s="282"/>
      <c r="M89" s="330"/>
      <c r="N89" s="102">
        <f>SUM(L89:M89)</f>
        <v>0</v>
      </c>
      <c r="O89" s="192" t="str">
        <f>IF(N89-I89=0,"ok","error")</f>
        <v>ok</v>
      </c>
    </row>
    <row r="90" spans="1:15" ht="12.75">
      <c r="A90" s="197"/>
      <c r="B90" s="202"/>
      <c r="C90" s="202"/>
      <c r="D90" s="198" t="s">
        <v>151</v>
      </c>
      <c r="E90" s="331"/>
      <c r="F90" s="330"/>
      <c r="G90" s="332"/>
      <c r="H90" s="330"/>
      <c r="I90" s="73">
        <f>F90*H90</f>
        <v>0</v>
      </c>
      <c r="J90" s="437"/>
      <c r="K90" s="203"/>
      <c r="L90" s="282"/>
      <c r="M90" s="330"/>
      <c r="N90" s="102">
        <f>SUM(L90:M90)</f>
        <v>0</v>
      </c>
      <c r="O90" s="192" t="str">
        <f>IF(N90-I90=0,"ok","error")</f>
        <v>ok</v>
      </c>
    </row>
    <row r="91" spans="1:15" ht="12.75">
      <c r="A91" s="197"/>
      <c r="B91" s="202"/>
      <c r="C91" s="202"/>
      <c r="D91" s="198" t="s">
        <v>159</v>
      </c>
      <c r="E91" s="331"/>
      <c r="F91" s="330"/>
      <c r="G91" s="332"/>
      <c r="H91" s="330"/>
      <c r="I91" s="73">
        <f>F91*H91</f>
        <v>0</v>
      </c>
      <c r="J91" s="334"/>
      <c r="K91" s="203"/>
      <c r="L91" s="282"/>
      <c r="M91" s="330"/>
      <c r="N91" s="102">
        <f>SUM(L91:M91)</f>
        <v>0</v>
      </c>
      <c r="O91" s="192" t="str">
        <f>IF(N91-I91=0,"ok","error")</f>
        <v>ok</v>
      </c>
    </row>
    <row r="92" spans="1:15" ht="12.75">
      <c r="A92" s="197"/>
      <c r="B92" s="202" t="s">
        <v>32</v>
      </c>
      <c r="C92" s="202"/>
      <c r="D92" s="198" t="s">
        <v>152</v>
      </c>
      <c r="E92" s="331"/>
      <c r="F92" s="330"/>
      <c r="G92" s="332"/>
      <c r="H92" s="330"/>
      <c r="I92" s="73">
        <f>F92*H92</f>
        <v>0</v>
      </c>
      <c r="J92" s="334"/>
      <c r="K92" s="203"/>
      <c r="L92" s="282"/>
      <c r="M92" s="330"/>
      <c r="N92" s="102">
        <f>SUM(L92:M92)</f>
        <v>0</v>
      </c>
      <c r="O92" s="192" t="str">
        <f>IF(N92-I92=0,"ok","error")</f>
        <v>ok</v>
      </c>
    </row>
    <row r="93" spans="1:15" ht="12.75">
      <c r="A93" s="197"/>
      <c r="B93" s="202" t="s">
        <v>8</v>
      </c>
      <c r="C93" s="202"/>
      <c r="D93" s="198" t="s">
        <v>38</v>
      </c>
      <c r="E93" s="331"/>
      <c r="F93" s="330"/>
      <c r="G93" s="332"/>
      <c r="H93" s="330"/>
      <c r="I93" s="73">
        <f>F93*H93</f>
        <v>0</v>
      </c>
      <c r="J93" s="334"/>
      <c r="K93" s="203"/>
      <c r="L93" s="282"/>
      <c r="M93" s="330"/>
      <c r="N93" s="102">
        <f>SUM(L93:M93)</f>
        <v>0</v>
      </c>
      <c r="O93" s="192" t="str">
        <f>IF(N93-I93=0,"ok","error")</f>
        <v>ok</v>
      </c>
    </row>
    <row r="94" spans="1:15" ht="12.75">
      <c r="A94" s="86"/>
      <c r="B94" s="72"/>
      <c r="C94" s="72"/>
      <c r="D94" s="303"/>
      <c r="E94" s="84"/>
      <c r="F94" s="73"/>
      <c r="G94" s="81"/>
      <c r="H94" s="73"/>
      <c r="I94" s="73"/>
      <c r="J94" s="306"/>
      <c r="K94" s="442"/>
      <c r="L94" s="209"/>
      <c r="M94" s="209"/>
      <c r="N94" s="209"/>
      <c r="O94" s="321"/>
    </row>
    <row r="95" spans="1:15" ht="12.75">
      <c r="A95" s="64"/>
      <c r="B95" s="75" t="s">
        <v>33</v>
      </c>
      <c r="C95" s="75"/>
      <c r="D95" s="76" t="s">
        <v>153</v>
      </c>
      <c r="E95" s="76"/>
      <c r="F95" s="66"/>
      <c r="G95" s="67"/>
      <c r="H95" s="66"/>
      <c r="I95" s="79">
        <f>SUM(I89:I94)</f>
        <v>0</v>
      </c>
      <c r="J95" s="98"/>
      <c r="K95" s="95"/>
      <c r="L95" s="79">
        <f>SUM(L89:L94)</f>
        <v>0</v>
      </c>
      <c r="M95" s="79">
        <f>SUM(M89:M94)</f>
        <v>0</v>
      </c>
      <c r="N95" s="27">
        <f>SUM(L95:M95)</f>
        <v>0</v>
      </c>
      <c r="O95" s="191" t="str">
        <f>IF(N95-I95=0,"ok","error")</f>
        <v>ok</v>
      </c>
    </row>
    <row r="96" spans="1:15" ht="12.75">
      <c r="A96" s="64"/>
      <c r="B96" s="65"/>
      <c r="C96" s="65"/>
      <c r="D96" s="80" t="s">
        <v>40</v>
      </c>
      <c r="E96" s="76"/>
      <c r="F96" s="66"/>
      <c r="G96" s="67"/>
      <c r="H96" s="73"/>
      <c r="I96" s="66"/>
      <c r="J96" s="98"/>
      <c r="K96" s="95"/>
      <c r="L96" s="102"/>
      <c r="M96" s="102"/>
      <c r="N96" s="102"/>
      <c r="O96" s="190"/>
    </row>
    <row r="97" spans="5:15" ht="12.75">
      <c r="E97" s="45"/>
      <c r="F97" s="45"/>
      <c r="G97" s="45"/>
      <c r="H97" s="46"/>
      <c r="I97" s="46"/>
      <c r="J97" s="45"/>
      <c r="K97" s="45"/>
      <c r="L97" s="99"/>
      <c r="M97" s="99"/>
      <c r="N97" s="99"/>
      <c r="O97" s="193"/>
    </row>
    <row r="98" spans="1:16" ht="12.75">
      <c r="A98" s="64"/>
      <c r="B98" s="75" t="s">
        <v>2</v>
      </c>
      <c r="C98" s="75"/>
      <c r="D98" s="76" t="s">
        <v>44</v>
      </c>
      <c r="E98" s="76"/>
      <c r="F98" s="66"/>
      <c r="G98" s="67"/>
      <c r="H98" s="73"/>
      <c r="I98" s="79">
        <f>I17+I26+I35+I46+I56+I65+I77+I85+I95</f>
        <v>0</v>
      </c>
      <c r="J98" s="75"/>
      <c r="K98" s="95"/>
      <c r="L98" s="79">
        <f>L17+L26+L35+L46+L56+L65+L77+L85+L95</f>
        <v>0</v>
      </c>
      <c r="M98" s="79">
        <f>M17+M26+M35+M46+M56+M65+M77+M85+M95</f>
        <v>0</v>
      </c>
      <c r="N98" s="27">
        <f>ROUND(SUM(L98:M98),0)</f>
        <v>0</v>
      </c>
      <c r="O98" s="191" t="str">
        <f>IF(N98-I98=0,"ok","error")</f>
        <v>ok</v>
      </c>
      <c r="P98" s="40"/>
    </row>
    <row r="99" spans="5:15" ht="12.75">
      <c r="E99" s="45"/>
      <c r="F99" s="45"/>
      <c r="G99" s="45"/>
      <c r="H99" s="46"/>
      <c r="I99" s="46"/>
      <c r="J99" s="45"/>
      <c r="K99" s="45"/>
      <c r="L99" s="46"/>
      <c r="M99" s="46"/>
      <c r="N99" s="100"/>
      <c r="O99" s="194"/>
    </row>
    <row r="100" spans="1:15" ht="12.75">
      <c r="A100" s="64"/>
      <c r="B100" s="75" t="s">
        <v>71</v>
      </c>
      <c r="C100" s="75"/>
      <c r="D100" s="76" t="s">
        <v>140</v>
      </c>
      <c r="E100" s="76"/>
      <c r="F100" s="66"/>
      <c r="G100" s="333">
        <v>0.07</v>
      </c>
      <c r="H100" s="73"/>
      <c r="I100" s="79">
        <f>ROUND(G100*I98,0)</f>
        <v>0</v>
      </c>
      <c r="J100" s="75"/>
      <c r="K100" s="95"/>
      <c r="L100" s="79">
        <f>$G$100*L98</f>
        <v>0</v>
      </c>
      <c r="M100" s="79">
        <f>$G$100*M98</f>
        <v>0</v>
      </c>
      <c r="N100" s="27">
        <f>ROUND(SUM(L100:M100),0)</f>
        <v>0</v>
      </c>
      <c r="O100" s="191" t="str">
        <f>IF(N100-I100=0,"ok","error")</f>
        <v>ok</v>
      </c>
    </row>
    <row r="101" spans="1:15" ht="12.75">
      <c r="A101" s="103"/>
      <c r="B101" s="104"/>
      <c r="C101" s="104"/>
      <c r="D101" s="105"/>
      <c r="E101" s="105"/>
      <c r="F101" s="106"/>
      <c r="G101" s="107"/>
      <c r="H101" s="336"/>
      <c r="I101" s="108"/>
      <c r="J101" s="104"/>
      <c r="K101" s="95"/>
      <c r="L101" s="108"/>
      <c r="M101" s="108"/>
      <c r="N101" s="109"/>
      <c r="O101" s="196"/>
    </row>
    <row r="102" spans="1:15" ht="13.5" thickBot="1">
      <c r="A102" s="88"/>
      <c r="B102" s="89" t="s">
        <v>72</v>
      </c>
      <c r="C102" s="89"/>
      <c r="D102" s="423" t="s">
        <v>61</v>
      </c>
      <c r="E102" s="90"/>
      <c r="F102" s="91"/>
      <c r="G102" s="92"/>
      <c r="H102" s="313"/>
      <c r="I102" s="94">
        <f>I98+I100</f>
        <v>0</v>
      </c>
      <c r="J102" s="89"/>
      <c r="K102" s="95"/>
      <c r="L102" s="94">
        <f>L98+L100</f>
        <v>0</v>
      </c>
      <c r="M102" s="94">
        <f>M98+M100</f>
        <v>0</v>
      </c>
      <c r="N102" s="94">
        <f>N98+N100</f>
        <v>0</v>
      </c>
      <c r="O102" s="195" t="str">
        <f>IF(N102-I102=0,"ok","error")</f>
        <v>ok</v>
      </c>
    </row>
    <row r="103" spans="1:13" ht="13.5" thickTop="1">
      <c r="A103" s="43"/>
      <c r="B103" s="43"/>
      <c r="C103" s="43"/>
      <c r="D103" s="43"/>
      <c r="E103" s="100"/>
      <c r="F103" s="100"/>
      <c r="G103" s="100"/>
      <c r="H103" s="100"/>
      <c r="I103" s="101"/>
      <c r="J103" s="100"/>
      <c r="K103" s="45"/>
      <c r="L103" s="45"/>
      <c r="M103" s="45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50"/>
      <c r="J104" s="43"/>
    </row>
    <row r="106" spans="4:5" ht="12.75">
      <c r="D106" s="258" t="s">
        <v>119</v>
      </c>
      <c r="E106" s="253"/>
    </row>
    <row r="107" spans="4:5" ht="12.75">
      <c r="D107" s="253"/>
      <c r="E107" s="253"/>
    </row>
    <row r="108" spans="4:5" ht="12.75">
      <c r="D108" s="253" t="s">
        <v>182</v>
      </c>
      <c r="E108" s="319" t="e">
        <f>N100/N98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5.28125" style="20" customWidth="1"/>
    <col min="3" max="4" width="9.140625" style="20" customWidth="1"/>
    <col min="5" max="5" width="10.7109375" style="38" customWidth="1"/>
    <col min="6" max="16384" width="12.421875" style="20" customWidth="1"/>
  </cols>
  <sheetData>
    <row r="1" spans="2:5" s="39" customFormat="1" ht="18" customHeight="1">
      <c r="B1" s="252" t="s">
        <v>90</v>
      </c>
      <c r="C1" s="253"/>
      <c r="D1" s="253"/>
      <c r="E1" s="123"/>
    </row>
    <row r="2" spans="2:5" s="39" customFormat="1" ht="18" customHeight="1">
      <c r="B2" s="255" t="s">
        <v>64</v>
      </c>
      <c r="C2" s="253"/>
      <c r="D2" s="253"/>
      <c r="E2" s="123"/>
    </row>
    <row r="3" spans="1:5" s="39" customFormat="1" ht="18" customHeight="1">
      <c r="A3" s="41"/>
      <c r="B3" s="256">
        <f>'ea üld'!B3</f>
        <v>0</v>
      </c>
      <c r="C3" s="257"/>
      <c r="D3" s="257"/>
      <c r="E3" s="124"/>
    </row>
    <row r="4" spans="1:5" s="39" customFormat="1" ht="13.5" thickBot="1">
      <c r="A4" s="41"/>
      <c r="B4" s="259"/>
      <c r="C4" s="260"/>
      <c r="D4" s="260"/>
      <c r="E4" s="42"/>
    </row>
    <row r="5" spans="1:5" ht="12" thickTop="1">
      <c r="A5" s="457" t="s">
        <v>73</v>
      </c>
      <c r="B5" s="459" t="s">
        <v>74</v>
      </c>
      <c r="C5" s="417" t="str">
        <f>'ea detail'!L6</f>
        <v>Arendus</v>
      </c>
      <c r="D5" s="418" t="str">
        <f>'ea detail'!M6</f>
        <v>Arendus</v>
      </c>
      <c r="E5" s="403" t="s">
        <v>138</v>
      </c>
    </row>
    <row r="6" spans="1:5" ht="13.5" customHeight="1" thickBot="1">
      <c r="A6" s="458"/>
      <c r="B6" s="460"/>
      <c r="C6" s="445" t="str">
        <f>'ea detail'!L7</f>
        <v>daatum</v>
      </c>
      <c r="D6" s="445" t="str">
        <f>'ea detail'!M7</f>
        <v>daatum</v>
      </c>
      <c r="E6" s="419"/>
    </row>
    <row r="7" spans="1:5" ht="13.5" thickTop="1">
      <c r="A7" s="179"/>
      <c r="B7" s="139"/>
      <c r="C7" s="167"/>
      <c r="D7" s="167"/>
      <c r="E7" s="168"/>
    </row>
    <row r="8" spans="1:5" ht="12.75">
      <c r="A8" s="348">
        <v>1</v>
      </c>
      <c r="B8" s="181" t="str">
        <f>'ea detail'!D7</f>
        <v>KÄSIKIRI / ÕIGUSED</v>
      </c>
      <c r="C8" s="169">
        <f>'ea detail'!L17</f>
        <v>0</v>
      </c>
      <c r="D8" s="169">
        <f>'ea detail'!M17</f>
        <v>0</v>
      </c>
      <c r="E8" s="170">
        <f>'ea detail'!N17</f>
        <v>0</v>
      </c>
    </row>
    <row r="9" spans="1:5" ht="12.75">
      <c r="A9" s="348">
        <v>2</v>
      </c>
      <c r="B9" s="181" t="str">
        <f>'ea detail'!D19</f>
        <v>PRODUTSENT / REŽISSÖÖR</v>
      </c>
      <c r="C9" s="169">
        <f>'ea detail'!L26</f>
        <v>0</v>
      </c>
      <c r="D9" s="169">
        <f>'ea detail'!M26</f>
        <v>0</v>
      </c>
      <c r="E9" s="170">
        <f>'ea detail'!N26</f>
        <v>0</v>
      </c>
    </row>
    <row r="10" spans="1:5" ht="12.75">
      <c r="A10" s="348">
        <v>3</v>
      </c>
      <c r="B10" s="181" t="str">
        <f>'ea detail'!D28</f>
        <v>CASTING</v>
      </c>
      <c r="C10" s="169">
        <f>'ea detail'!L35</f>
        <v>0</v>
      </c>
      <c r="D10" s="169">
        <f>'ea detail'!M35</f>
        <v>0</v>
      </c>
      <c r="E10" s="170">
        <f>'ea detail'!N35</f>
        <v>0</v>
      </c>
    </row>
    <row r="11" spans="1:5" ht="12.75">
      <c r="A11" s="348">
        <v>4</v>
      </c>
      <c r="B11" s="181" t="str">
        <f>'ea detail'!D37</f>
        <v>FILMIGRUPP</v>
      </c>
      <c r="C11" s="169">
        <f>'ea detail'!L46</f>
        <v>0</v>
      </c>
      <c r="D11" s="169">
        <f>'ea detail'!M46</f>
        <v>0</v>
      </c>
      <c r="E11" s="170">
        <f>'ea detail'!N46</f>
        <v>0</v>
      </c>
    </row>
    <row r="12" spans="1:5" ht="12.75">
      <c r="A12" s="348">
        <v>5</v>
      </c>
      <c r="B12" s="182" t="str">
        <f>'ea detail'!D49</f>
        <v>SOTSIAALMAKSUD</v>
      </c>
      <c r="C12" s="169">
        <f>'ea detail'!L56</f>
        <v>0</v>
      </c>
      <c r="D12" s="169">
        <f>'ea detail'!M56</f>
        <v>0</v>
      </c>
      <c r="E12" s="170">
        <f>'ea detail'!N56</f>
        <v>0</v>
      </c>
    </row>
    <row r="13" spans="1:5" ht="12.75">
      <c r="A13" s="348">
        <v>6</v>
      </c>
      <c r="B13" s="181" t="str">
        <f>'ea detail'!D58</f>
        <v>TRANSPORDIKULUD</v>
      </c>
      <c r="C13" s="169">
        <f>'ea detail'!L65</f>
        <v>0</v>
      </c>
      <c r="D13" s="169">
        <f>'ea detail'!M65</f>
        <v>0</v>
      </c>
      <c r="E13" s="170">
        <f>'ea detail'!N65</f>
        <v>0</v>
      </c>
    </row>
    <row r="14" spans="1:5" ht="12.75">
      <c r="A14" s="348">
        <v>7</v>
      </c>
      <c r="B14" s="181" t="str">
        <f>'ea detail'!D67</f>
        <v>REISIKULU / MAJUTUS / PÄEVARAHA</v>
      </c>
      <c r="C14" s="169">
        <f>'ea detail'!L77</f>
        <v>0</v>
      </c>
      <c r="D14" s="169">
        <f>'ea detail'!M77</f>
        <v>0</v>
      </c>
      <c r="E14" s="170">
        <f>'ea detail'!N77</f>
        <v>0</v>
      </c>
    </row>
    <row r="15" spans="1:5" ht="12.75">
      <c r="A15" s="348">
        <v>8</v>
      </c>
      <c r="B15" s="181" t="str">
        <f>'ea detail'!D79</f>
        <v>FINANTS / ÕIGUS</v>
      </c>
      <c r="C15" s="169">
        <f>'ea detail'!L85</f>
        <v>0</v>
      </c>
      <c r="D15" s="169">
        <f>'ea detail'!M85</f>
        <v>0</v>
      </c>
      <c r="E15" s="170">
        <f>'ea detail'!N85</f>
        <v>0</v>
      </c>
    </row>
    <row r="16" spans="1:5" ht="12.75">
      <c r="A16" s="348">
        <v>9</v>
      </c>
      <c r="B16" s="181" t="str">
        <f>'ea detail'!D87</f>
        <v>TURUNDUSKULU</v>
      </c>
      <c r="C16" s="169">
        <f>'ea detail'!L95</f>
        <v>0</v>
      </c>
      <c r="D16" s="169">
        <f>'ea detail'!M95</f>
        <v>0</v>
      </c>
      <c r="E16" s="170">
        <f>'ea detail'!N95</f>
        <v>0</v>
      </c>
    </row>
    <row r="17" spans="1:5" ht="12.75">
      <c r="A17" s="180"/>
      <c r="B17" s="183"/>
      <c r="C17" s="172"/>
      <c r="D17" s="172"/>
      <c r="E17" s="170"/>
    </row>
    <row r="18" spans="1:6" ht="12.75">
      <c r="A18" s="179"/>
      <c r="B18" s="184" t="s">
        <v>44</v>
      </c>
      <c r="C18" s="171">
        <f>'ea detail'!L98</f>
        <v>0</v>
      </c>
      <c r="D18" s="171">
        <f>'ea detail'!M98</f>
        <v>0</v>
      </c>
      <c r="E18" s="168">
        <f>'ea detail'!N98</f>
        <v>0</v>
      </c>
      <c r="F18" s="38"/>
    </row>
    <row r="19" spans="1:5" ht="12.75">
      <c r="A19" s="180"/>
      <c r="B19" s="183"/>
      <c r="C19" s="172"/>
      <c r="D19" s="172"/>
      <c r="E19" s="170"/>
    </row>
    <row r="20" spans="1:5" ht="12.75">
      <c r="A20" s="180"/>
      <c r="B20" s="181" t="str">
        <f>'ea detail'!D100</f>
        <v>ÜLDKULUD</v>
      </c>
      <c r="C20" s="169">
        <f>'ea detail'!L100</f>
        <v>0</v>
      </c>
      <c r="D20" s="169">
        <f>'ea detail'!M100</f>
        <v>0</v>
      </c>
      <c r="E20" s="170">
        <f>'ea detail'!N100</f>
        <v>0</v>
      </c>
    </row>
    <row r="21" spans="1:5" ht="12.75">
      <c r="A21" s="179"/>
      <c r="B21" s="185"/>
      <c r="C21" s="173"/>
      <c r="D21" s="173"/>
      <c r="E21" s="168"/>
    </row>
    <row r="22" spans="1:5" ht="13.5" thickBot="1">
      <c r="A22" s="406"/>
      <c r="B22" s="407" t="s">
        <v>66</v>
      </c>
      <c r="C22" s="420">
        <f>'ea detail'!L102</f>
        <v>0</v>
      </c>
      <c r="D22" s="420">
        <f>'ea detail'!M102</f>
        <v>0</v>
      </c>
      <c r="E22" s="421">
        <f>'ea detail'!N102</f>
        <v>0</v>
      </c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6" t="s">
        <v>73</v>
      </c>
      <c r="B24" s="439" t="s">
        <v>65</v>
      </c>
      <c r="C24" s="446" t="str">
        <f>C6</f>
        <v>daatum</v>
      </c>
      <c r="D24" s="446" t="str">
        <f>D6</f>
        <v>daatum</v>
      </c>
      <c r="E24" s="422" t="s">
        <v>138</v>
      </c>
    </row>
    <row r="25" spans="1:5" ht="12.75">
      <c r="A25" s="355">
        <v>1</v>
      </c>
      <c r="B25" s="174" t="s">
        <v>141</v>
      </c>
      <c r="C25" s="250"/>
      <c r="D25" s="250"/>
      <c r="E25" s="166">
        <f aca="true" t="shared" si="0" ref="E25:E34">SUM(C25:D25)</f>
        <v>0</v>
      </c>
    </row>
    <row r="26" spans="1:5" ht="12.75">
      <c r="A26" s="355">
        <v>2</v>
      </c>
      <c r="B26" s="174" t="s">
        <v>79</v>
      </c>
      <c r="C26" s="250"/>
      <c r="D26" s="250"/>
      <c r="E26" s="166">
        <f t="shared" si="0"/>
        <v>0</v>
      </c>
    </row>
    <row r="27" spans="1:5" ht="12.75">
      <c r="A27" s="355">
        <v>3</v>
      </c>
      <c r="B27" s="174" t="s">
        <v>174</v>
      </c>
      <c r="C27" s="250"/>
      <c r="D27" s="250"/>
      <c r="E27" s="166">
        <f t="shared" si="0"/>
        <v>0</v>
      </c>
    </row>
    <row r="28" spans="1:5" ht="12.75">
      <c r="A28" s="355">
        <v>4</v>
      </c>
      <c r="B28" s="174" t="s">
        <v>175</v>
      </c>
      <c r="C28" s="250"/>
      <c r="D28" s="250"/>
      <c r="E28" s="166">
        <f t="shared" si="0"/>
        <v>0</v>
      </c>
    </row>
    <row r="29" spans="1:5" ht="12.75">
      <c r="A29" s="355">
        <v>5</v>
      </c>
      <c r="B29" s="174" t="s">
        <v>176</v>
      </c>
      <c r="C29" s="250"/>
      <c r="D29" s="250"/>
      <c r="E29" s="166">
        <f t="shared" si="0"/>
        <v>0</v>
      </c>
    </row>
    <row r="30" spans="1:5" ht="12.75">
      <c r="A30" s="355">
        <v>6</v>
      </c>
      <c r="B30" s="174" t="s">
        <v>177</v>
      </c>
      <c r="C30" s="250"/>
      <c r="D30" s="250"/>
      <c r="E30" s="166">
        <f t="shared" si="0"/>
        <v>0</v>
      </c>
    </row>
    <row r="31" spans="1:5" ht="12.75">
      <c r="A31" s="355">
        <v>7</v>
      </c>
      <c r="B31" s="174" t="s">
        <v>178</v>
      </c>
      <c r="C31" s="250"/>
      <c r="D31" s="250"/>
      <c r="E31" s="166">
        <f t="shared" si="0"/>
        <v>0</v>
      </c>
    </row>
    <row r="32" spans="1:5" ht="12.75">
      <c r="A32" s="355">
        <v>8</v>
      </c>
      <c r="B32" s="174" t="s">
        <v>179</v>
      </c>
      <c r="C32" s="250"/>
      <c r="D32" s="250"/>
      <c r="E32" s="166">
        <f t="shared" si="0"/>
        <v>0</v>
      </c>
    </row>
    <row r="33" spans="1:5" ht="12.75">
      <c r="A33" s="355">
        <v>9</v>
      </c>
      <c r="B33" s="174" t="s">
        <v>180</v>
      </c>
      <c r="C33" s="250"/>
      <c r="D33" s="250"/>
      <c r="E33" s="166">
        <f t="shared" si="0"/>
        <v>0</v>
      </c>
    </row>
    <row r="34" spans="1:5" ht="12.75">
      <c r="A34" s="355">
        <v>10</v>
      </c>
      <c r="B34" s="174" t="s">
        <v>80</v>
      </c>
      <c r="C34" s="250"/>
      <c r="D34" s="250"/>
      <c r="E34" s="166">
        <f t="shared" si="0"/>
        <v>0</v>
      </c>
    </row>
    <row r="35" spans="1:7" ht="12.75">
      <c r="A35" s="408"/>
      <c r="B35" s="411" t="s">
        <v>118</v>
      </c>
      <c r="C35" s="412">
        <f>SUM(C25:C34)</f>
        <v>0</v>
      </c>
      <c r="D35" s="412">
        <f>SUM(D25:D34)</f>
        <v>0</v>
      </c>
      <c r="E35" s="382">
        <f>SUM(E25:E34)</f>
        <v>0</v>
      </c>
      <c r="F35" s="38"/>
      <c r="G35" s="38"/>
    </row>
    <row r="36" spans="1:5" s="28" customFormat="1" ht="12.75">
      <c r="A36" s="29"/>
      <c r="B36" s="186"/>
      <c r="C36" s="176"/>
      <c r="D36" s="176"/>
      <c r="E36" s="187"/>
    </row>
    <row r="37" spans="1:6" ht="12.75">
      <c r="A37" s="408"/>
      <c r="B37" s="413" t="s">
        <v>105</v>
      </c>
      <c r="C37" s="414">
        <f>C35-C22</f>
        <v>0</v>
      </c>
      <c r="D37" s="414">
        <f>D35-D22</f>
        <v>0</v>
      </c>
      <c r="E37" s="415">
        <f>E35-E22</f>
        <v>0</v>
      </c>
      <c r="F37" s="38"/>
    </row>
    <row r="38" spans="1:5" ht="12.75">
      <c r="A38" s="408"/>
      <c r="B38" s="413" t="s">
        <v>106</v>
      </c>
      <c r="C38" s="414">
        <f>C37</f>
        <v>0</v>
      </c>
      <c r="D38" s="414">
        <f>C38+D37</f>
        <v>0</v>
      </c>
      <c r="E38" s="415">
        <f>E37+D38</f>
        <v>0</v>
      </c>
    </row>
    <row r="39" spans="1:5" s="28" customFormat="1" ht="15" customHeight="1">
      <c r="A39" s="29"/>
      <c r="B39" s="125"/>
      <c r="C39" s="126"/>
      <c r="D39" s="126"/>
      <c r="E39" s="127"/>
    </row>
    <row r="40" spans="1:5" s="28" customFormat="1" ht="15" customHeight="1">
      <c r="A40" s="29"/>
      <c r="B40" s="125"/>
      <c r="C40" s="126"/>
      <c r="D40" s="126"/>
      <c r="E40" s="127"/>
    </row>
    <row r="41" spans="1:5" s="45" customFormat="1" ht="18.75" customHeight="1">
      <c r="A41" s="44"/>
      <c r="B41" s="178" t="s">
        <v>68</v>
      </c>
      <c r="C41" s="128"/>
      <c r="D41" s="128"/>
      <c r="E41" s="130"/>
    </row>
    <row r="42" spans="1:5" s="45" customFormat="1" ht="18.75" customHeight="1">
      <c r="A42" s="44"/>
      <c r="B42" s="178"/>
      <c r="C42" s="129"/>
      <c r="D42" s="129"/>
      <c r="E42" s="130"/>
    </row>
    <row r="43" spans="1:5" s="45" customFormat="1" ht="19.5" customHeight="1">
      <c r="A43" s="44"/>
      <c r="B43" s="178" t="s">
        <v>115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9.8515625" style="0" bestFit="1" customWidth="1"/>
    <col min="4" max="4" width="9.28125" style="0" customWidth="1"/>
    <col min="6" max="6" width="7.7109375" style="0" customWidth="1"/>
    <col min="7" max="7" width="9.8515625" style="0" bestFit="1" customWidth="1"/>
  </cols>
  <sheetData>
    <row r="1" spans="1:10" ht="18">
      <c r="A1" s="211"/>
      <c r="B1" s="211"/>
      <c r="C1" s="10"/>
      <c r="D1" s="11" t="s">
        <v>185</v>
      </c>
      <c r="E1" s="212"/>
      <c r="F1" s="213"/>
      <c r="G1" s="213"/>
      <c r="H1" s="214"/>
      <c r="J1" s="47"/>
    </row>
    <row r="2" spans="1:10" ht="6.75" customHeight="1">
      <c r="A2" s="215"/>
      <c r="B2" s="216"/>
      <c r="C2" s="217"/>
      <c r="D2" s="218"/>
      <c r="E2" s="212"/>
      <c r="F2" s="213"/>
      <c r="G2" s="213"/>
      <c r="H2" s="219"/>
      <c r="J2" s="47"/>
    </row>
    <row r="3" spans="1:8" ht="16.5" customHeight="1">
      <c r="A3" s="216"/>
      <c r="B3" s="451"/>
      <c r="C3" s="451"/>
      <c r="D3" s="451"/>
      <c r="E3" s="451"/>
      <c r="F3" s="451"/>
      <c r="G3" s="213"/>
      <c r="H3" s="213"/>
    </row>
    <row r="4" spans="1:8" ht="12.75">
      <c r="A4" s="220"/>
      <c r="B4" s="221"/>
      <c r="C4" s="222"/>
      <c r="D4" s="223" t="s">
        <v>55</v>
      </c>
      <c r="E4" s="224"/>
      <c r="F4" s="225"/>
      <c r="G4" s="214"/>
      <c r="H4" s="214"/>
    </row>
    <row r="5" spans="1:8" ht="15">
      <c r="A5" s="226" t="s">
        <v>75</v>
      </c>
      <c r="B5" s="227"/>
      <c r="C5" s="452"/>
      <c r="D5" s="452"/>
      <c r="E5" s="452"/>
      <c r="F5" s="229"/>
      <c r="G5" s="230"/>
      <c r="H5" s="231"/>
    </row>
    <row r="6" spans="1:8" ht="12.75">
      <c r="A6" s="232"/>
      <c r="B6" s="232"/>
      <c r="C6" s="233"/>
      <c r="D6" s="233"/>
      <c r="E6" s="234"/>
      <c r="F6" s="233"/>
      <c r="G6" s="233"/>
      <c r="H6" s="233"/>
    </row>
    <row r="7" spans="1:8" ht="12.75">
      <c r="A7" s="357" t="s">
        <v>116</v>
      </c>
      <c r="B7" s="357"/>
      <c r="C7" s="453"/>
      <c r="D7" s="453"/>
      <c r="E7" s="358" t="s">
        <v>58</v>
      </c>
      <c r="F7" s="358"/>
      <c r="G7" s="455"/>
      <c r="H7" s="455"/>
    </row>
    <row r="8" spans="1:8" ht="12.75">
      <c r="A8" s="357" t="s">
        <v>117</v>
      </c>
      <c r="B8" s="357"/>
      <c r="C8" s="453"/>
      <c r="D8" s="453"/>
      <c r="E8" s="358" t="s">
        <v>166</v>
      </c>
      <c r="F8" s="358"/>
      <c r="G8" s="456"/>
      <c r="H8" s="456"/>
    </row>
    <row r="9" spans="1:8" ht="12.75">
      <c r="A9" s="232" t="s">
        <v>56</v>
      </c>
      <c r="B9" s="232"/>
      <c r="C9" s="453"/>
      <c r="D9" s="453"/>
      <c r="E9" s="358" t="s">
        <v>167</v>
      </c>
      <c r="F9" s="358"/>
      <c r="G9" s="456"/>
      <c r="H9" s="456"/>
    </row>
    <row r="10" spans="1:8" ht="12.75">
      <c r="A10" s="232" t="s">
        <v>57</v>
      </c>
      <c r="B10" s="232"/>
      <c r="C10" s="453"/>
      <c r="D10" s="453"/>
      <c r="E10" s="358" t="s">
        <v>168</v>
      </c>
      <c r="F10" s="358"/>
      <c r="G10" s="436"/>
      <c r="H10" s="251"/>
    </row>
    <row r="11" spans="1:8" ht="12.75">
      <c r="A11" s="232" t="s">
        <v>121</v>
      </c>
      <c r="B11" s="232"/>
      <c r="C11" s="453"/>
      <c r="D11" s="453"/>
      <c r="E11" s="358" t="s">
        <v>169</v>
      </c>
      <c r="F11" s="358"/>
      <c r="G11" s="455"/>
      <c r="H11" s="455"/>
    </row>
    <row r="12" spans="1:8" ht="12.75">
      <c r="A12" s="234" t="s">
        <v>59</v>
      </c>
      <c r="B12" s="233"/>
      <c r="C12" s="453"/>
      <c r="D12" s="453"/>
      <c r="E12" s="358" t="s">
        <v>170</v>
      </c>
      <c r="F12" s="358"/>
      <c r="G12" s="454"/>
      <c r="H12" s="454"/>
    </row>
    <row r="13" spans="1:8" ht="12.75">
      <c r="A13" s="234" t="s">
        <v>76</v>
      </c>
      <c r="B13" s="233"/>
      <c r="C13" s="454"/>
      <c r="D13" s="454"/>
      <c r="E13" s="233" t="s">
        <v>171</v>
      </c>
      <c r="F13" s="233"/>
      <c r="G13" s="246"/>
      <c r="H13" s="251"/>
    </row>
    <row r="14" spans="1:8" ht="12.75">
      <c r="A14" s="232"/>
      <c r="B14" s="232"/>
      <c r="C14" s="233"/>
      <c r="D14" s="233"/>
      <c r="E14" s="235"/>
      <c r="F14" s="236"/>
      <c r="G14" s="235"/>
      <c r="H14" s="236"/>
    </row>
    <row r="15" spans="1:8" ht="13.5" thickBot="1">
      <c r="A15" s="19" t="s">
        <v>122</v>
      </c>
      <c r="B15" s="16"/>
      <c r="D15" s="17"/>
      <c r="E15" s="18"/>
      <c r="F15" s="17"/>
      <c r="G15" s="17"/>
      <c r="H15" s="17"/>
    </row>
    <row r="16" spans="1:8" ht="13.5" thickTop="1">
      <c r="A16" s="359" t="s">
        <v>73</v>
      </c>
      <c r="B16" s="360"/>
      <c r="C16" s="360" t="s">
        <v>60</v>
      </c>
      <c r="D16" s="361"/>
      <c r="E16" s="434"/>
      <c r="F16" s="362"/>
      <c r="G16" s="362" t="s">
        <v>1</v>
      </c>
      <c r="H16" s="363" t="s">
        <v>138</v>
      </c>
    </row>
    <row r="17" spans="1:8" ht="12.75">
      <c r="A17" s="139"/>
      <c r="B17" s="161"/>
      <c r="C17" s="146"/>
      <c r="D17" s="146"/>
      <c r="E17" s="427"/>
      <c r="F17" s="162"/>
      <c r="G17" s="162"/>
      <c r="H17" s="188"/>
    </row>
    <row r="18" spans="1:8" ht="12.75">
      <c r="A18" s="132">
        <v>1</v>
      </c>
      <c r="B18" s="133" t="str">
        <f>'teg detail'!D7</f>
        <v>KÄSIKIRI / ÕIGUSED</v>
      </c>
      <c r="C18" s="134"/>
      <c r="D18" s="134"/>
      <c r="E18" s="428"/>
      <c r="F18" s="164"/>
      <c r="G18" s="346" t="str">
        <f aca="true" t="shared" si="0" ref="G18:G27">IF($H$31=0,"-",H18/$H$31)</f>
        <v>-</v>
      </c>
      <c r="H18" s="170">
        <f>'teg detail'!N17</f>
        <v>0</v>
      </c>
    </row>
    <row r="19" spans="1:8" ht="12.75">
      <c r="A19" s="132">
        <v>2</v>
      </c>
      <c r="B19" s="133" t="str">
        <f>'teg detail'!D19</f>
        <v>PRODUTSENT / REŽISSÖÖR</v>
      </c>
      <c r="C19" s="134"/>
      <c r="D19" s="134"/>
      <c r="E19" s="428"/>
      <c r="F19" s="164"/>
      <c r="G19" s="346" t="str">
        <f t="shared" si="0"/>
        <v>-</v>
      </c>
      <c r="H19" s="170">
        <f>'teg detail'!N26</f>
        <v>0</v>
      </c>
    </row>
    <row r="20" spans="1:8" ht="12.75">
      <c r="A20" s="132">
        <v>3</v>
      </c>
      <c r="B20" s="133" t="str">
        <f>'teg detail'!D28</f>
        <v>CASTING</v>
      </c>
      <c r="C20" s="134"/>
      <c r="D20" s="134"/>
      <c r="E20" s="428"/>
      <c r="F20" s="164"/>
      <c r="G20" s="346" t="str">
        <f t="shared" si="0"/>
        <v>-</v>
      </c>
      <c r="H20" s="170">
        <f>'teg detail'!N35</f>
        <v>0</v>
      </c>
    </row>
    <row r="21" spans="1:8" ht="12.75">
      <c r="A21" s="132">
        <v>4</v>
      </c>
      <c r="B21" s="133" t="str">
        <f>'teg detail'!D37</f>
        <v>FILMIGRUPP</v>
      </c>
      <c r="C21" s="134"/>
      <c r="D21" s="134"/>
      <c r="E21" s="428"/>
      <c r="F21" s="164"/>
      <c r="G21" s="346" t="str">
        <f t="shared" si="0"/>
        <v>-</v>
      </c>
      <c r="H21" s="170">
        <f>'teg detail'!N46</f>
        <v>0</v>
      </c>
    </row>
    <row r="22" spans="1:8" ht="12.75">
      <c r="A22" s="132">
        <v>5</v>
      </c>
      <c r="B22" s="140" t="str">
        <f>'teg detail'!D48</f>
        <v>SOTSIAALMAKSUD</v>
      </c>
      <c r="C22" s="141"/>
      <c r="D22" s="141"/>
      <c r="E22" s="428"/>
      <c r="F22" s="164"/>
      <c r="G22" s="346" t="str">
        <f t="shared" si="0"/>
        <v>-</v>
      </c>
      <c r="H22" s="170">
        <f>'teg detail'!N55</f>
        <v>0</v>
      </c>
    </row>
    <row r="23" spans="1:8" ht="12.75">
      <c r="A23" s="132">
        <v>6</v>
      </c>
      <c r="B23" s="133" t="str">
        <f>'teg detail'!D57</f>
        <v>TRANSPORDIKULUD</v>
      </c>
      <c r="C23" s="134"/>
      <c r="D23" s="134"/>
      <c r="E23" s="428"/>
      <c r="F23" s="164"/>
      <c r="G23" s="346" t="str">
        <f t="shared" si="0"/>
        <v>-</v>
      </c>
      <c r="H23" s="170">
        <f>'teg detail'!N64</f>
        <v>0</v>
      </c>
    </row>
    <row r="24" spans="1:8" ht="12.75">
      <c r="A24" s="132">
        <v>7</v>
      </c>
      <c r="B24" s="133" t="str">
        <f>'teg detail'!D66</f>
        <v>REISIKULU / MAJUTUS / PÄEVARAHA</v>
      </c>
      <c r="C24" s="134"/>
      <c r="D24" s="134"/>
      <c r="E24" s="428"/>
      <c r="F24" s="164"/>
      <c r="G24" s="346" t="str">
        <f t="shared" si="0"/>
        <v>-</v>
      </c>
      <c r="H24" s="170">
        <f>'teg detail'!N76</f>
        <v>0</v>
      </c>
    </row>
    <row r="25" spans="1:8" ht="12.75">
      <c r="A25" s="132">
        <v>8</v>
      </c>
      <c r="B25" s="133" t="str">
        <f>'teg detail'!D78</f>
        <v>FINANTS / ÕIGUS</v>
      </c>
      <c r="C25" s="134"/>
      <c r="D25" s="134"/>
      <c r="E25" s="428"/>
      <c r="F25" s="164"/>
      <c r="G25" s="346" t="str">
        <f t="shared" si="0"/>
        <v>-</v>
      </c>
      <c r="H25" s="170">
        <f>'teg detail'!N84</f>
        <v>0</v>
      </c>
    </row>
    <row r="26" spans="1:8" ht="12.75">
      <c r="A26" s="132">
        <v>9</v>
      </c>
      <c r="B26" s="133" t="str">
        <f>'ea detail'!D87</f>
        <v>TURUNDUSKULU</v>
      </c>
      <c r="C26" s="134"/>
      <c r="D26" s="134"/>
      <c r="E26" s="428"/>
      <c r="F26" s="164"/>
      <c r="G26" s="346" t="str">
        <f t="shared" si="0"/>
        <v>-</v>
      </c>
      <c r="H26" s="170">
        <f>'teg detail'!N94</f>
        <v>0</v>
      </c>
    </row>
    <row r="27" spans="1:8" ht="12.75">
      <c r="A27" s="139"/>
      <c r="B27" s="142"/>
      <c r="C27" s="143" t="s">
        <v>44</v>
      </c>
      <c r="D27" s="144"/>
      <c r="E27" s="429"/>
      <c r="F27" s="164"/>
      <c r="G27" s="346" t="str">
        <f t="shared" si="0"/>
        <v>-</v>
      </c>
      <c r="H27" s="189">
        <f>'teg detail'!N97</f>
        <v>0</v>
      </c>
    </row>
    <row r="28" spans="1:8" ht="12.75">
      <c r="A28" s="139"/>
      <c r="B28" s="142"/>
      <c r="C28" s="141"/>
      <c r="D28" s="141"/>
      <c r="E28" s="428"/>
      <c r="F28" s="164"/>
      <c r="G28" s="346"/>
      <c r="H28" s="168"/>
    </row>
    <row r="29" spans="1:8" ht="12.75">
      <c r="A29" s="139"/>
      <c r="B29" s="142"/>
      <c r="C29" s="337" t="str">
        <f>'teg detail'!D99</f>
        <v>ÜLDKULUD</v>
      </c>
      <c r="D29" s="141"/>
      <c r="E29" s="428"/>
      <c r="F29" s="164"/>
      <c r="G29" s="346" t="str">
        <f>IF($H$31=0,"-",H29/$H$31)</f>
        <v>-</v>
      </c>
      <c r="H29" s="168">
        <f>'teg detail'!N99</f>
        <v>0</v>
      </c>
    </row>
    <row r="30" spans="1:8" ht="12.75">
      <c r="A30" s="139"/>
      <c r="B30" s="142"/>
      <c r="C30" s="141"/>
      <c r="D30" s="141"/>
      <c r="E30" s="428"/>
      <c r="F30" s="164"/>
      <c r="G30" s="137"/>
      <c r="H30" s="168"/>
    </row>
    <row r="31" spans="1:8" ht="13.5" thickBot="1">
      <c r="A31" s="364"/>
      <c r="B31" s="365"/>
      <c r="C31" s="366"/>
      <c r="D31" s="367" t="s">
        <v>123</v>
      </c>
      <c r="E31" s="430"/>
      <c r="F31" s="368"/>
      <c r="G31" s="369" t="e">
        <f>G27+G29</f>
        <v>#VALUE!</v>
      </c>
      <c r="H31" s="370">
        <f>'teg detail'!N101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8" t="s">
        <v>78</v>
      </c>
      <c r="B33" s="371"/>
      <c r="C33" s="372"/>
      <c r="D33" s="372"/>
      <c r="E33" s="435"/>
      <c r="F33" s="374"/>
      <c r="G33" s="374" t="s">
        <v>1</v>
      </c>
      <c r="H33" s="375" t="s">
        <v>138</v>
      </c>
    </row>
    <row r="34" spans="1:8" ht="12.75">
      <c r="A34" s="132">
        <v>1</v>
      </c>
      <c r="B34" s="149" t="str">
        <f>'teg rahavoog'!B25</f>
        <v>EESTI FILMI INSTITUUT</v>
      </c>
      <c r="C34" s="154"/>
      <c r="D34" s="154"/>
      <c r="E34" s="432"/>
      <c r="F34" s="165"/>
      <c r="G34" s="346" t="e">
        <f aca="true" t="shared" si="1" ref="G34:G43">H34/$H$44</f>
        <v>#DIV/0!</v>
      </c>
      <c r="H34" s="166">
        <f>'teg rahavoog'!E25</f>
        <v>0</v>
      </c>
    </row>
    <row r="35" spans="1:8" ht="12.75">
      <c r="A35" s="132">
        <v>2</v>
      </c>
      <c r="B35" s="149" t="str">
        <f>'teg rahavoog'!B26</f>
        <v>KULTUURKAPITAL</v>
      </c>
      <c r="C35" s="154"/>
      <c r="D35" s="154"/>
      <c r="E35" s="432"/>
      <c r="F35" s="165"/>
      <c r="G35" s="346" t="e">
        <f t="shared" si="1"/>
        <v>#DIV/0!</v>
      </c>
      <c r="H35" s="166">
        <f>'teg rahavoog'!E26</f>
        <v>0</v>
      </c>
    </row>
    <row r="36" spans="1:8" ht="12.75">
      <c r="A36" s="132">
        <v>3</v>
      </c>
      <c r="B36" s="149" t="str">
        <f>'teg rahavoog'!B27</f>
        <v>MUUD EESTI FONDID</v>
      </c>
      <c r="C36" s="154"/>
      <c r="D36" s="154"/>
      <c r="E36" s="432"/>
      <c r="F36" s="165"/>
      <c r="G36" s="346" t="e">
        <f t="shared" si="1"/>
        <v>#DIV/0!</v>
      </c>
      <c r="H36" s="166">
        <f>'teg rahavoog'!E27</f>
        <v>0</v>
      </c>
    </row>
    <row r="37" spans="1:8" ht="12.75">
      <c r="A37" s="132">
        <v>4</v>
      </c>
      <c r="B37" s="149" t="str">
        <f>'teg rahavoog'!B28</f>
        <v>EESTI TELEKANAL</v>
      </c>
      <c r="C37" s="154"/>
      <c r="D37" s="154"/>
      <c r="E37" s="432"/>
      <c r="F37" s="165"/>
      <c r="G37" s="346" t="e">
        <f t="shared" si="1"/>
        <v>#DIV/0!</v>
      </c>
      <c r="H37" s="166">
        <f>'teg rahavoog'!E28</f>
        <v>0</v>
      </c>
    </row>
    <row r="38" spans="1:8" ht="12.75">
      <c r="A38" s="132">
        <v>5</v>
      </c>
      <c r="B38" s="149" t="str">
        <f>'teg rahavoog'!B29</f>
        <v>MUUD EESTI TOETUSED</v>
      </c>
      <c r="C38" s="154"/>
      <c r="D38" s="154"/>
      <c r="E38" s="432"/>
      <c r="F38" s="165"/>
      <c r="G38" s="346" t="e">
        <f t="shared" si="1"/>
        <v>#DIV/0!</v>
      </c>
      <c r="H38" s="166">
        <f>'teg rahavoog'!E29</f>
        <v>0</v>
      </c>
    </row>
    <row r="39" spans="1:8" ht="12.75">
      <c r="A39" s="132">
        <v>6</v>
      </c>
      <c r="B39" s="149" t="str">
        <f>'teg rahavoog'!B30</f>
        <v>TEISTE RIIKIDE FONDID</v>
      </c>
      <c r="C39" s="154"/>
      <c r="D39" s="154"/>
      <c r="E39" s="432"/>
      <c r="F39" s="165"/>
      <c r="G39" s="346" t="e">
        <f t="shared" si="1"/>
        <v>#DIV/0!</v>
      </c>
      <c r="H39" s="166">
        <f>'teg rahavoog'!E30</f>
        <v>0</v>
      </c>
    </row>
    <row r="40" spans="1:8" ht="12.75">
      <c r="A40" s="132">
        <v>7</v>
      </c>
      <c r="B40" s="149" t="str">
        <f>'teg rahavoog'!B31</f>
        <v>TEISTE RIIKIDE TELEKANALID</v>
      </c>
      <c r="C40" s="154"/>
      <c r="D40" s="154"/>
      <c r="E40" s="432"/>
      <c r="F40" s="165"/>
      <c r="G40" s="346" t="e">
        <f t="shared" si="1"/>
        <v>#DIV/0!</v>
      </c>
      <c r="H40" s="166">
        <f>'teg rahavoog'!E31</f>
        <v>0</v>
      </c>
    </row>
    <row r="41" spans="1:8" ht="12.75">
      <c r="A41" s="132">
        <v>8</v>
      </c>
      <c r="B41" s="149" t="str">
        <f>'teg rahavoog'!B32</f>
        <v>MUUD TEISTE RIIKIDE TOETUSED</v>
      </c>
      <c r="C41" s="154"/>
      <c r="D41" s="154"/>
      <c r="E41" s="432"/>
      <c r="F41" s="165"/>
      <c r="G41" s="346" t="e">
        <f t="shared" si="1"/>
        <v>#DIV/0!</v>
      </c>
      <c r="H41" s="166">
        <f>'teg rahavoog'!E32</f>
        <v>0</v>
      </c>
    </row>
    <row r="42" spans="1:8" ht="12.75">
      <c r="A42" s="132">
        <v>9</v>
      </c>
      <c r="B42" s="149" t="str">
        <f>'teg rahavoog'!B33</f>
        <v>MEDIA</v>
      </c>
      <c r="C42" s="154"/>
      <c r="D42" s="154"/>
      <c r="E42" s="432"/>
      <c r="F42" s="165"/>
      <c r="G42" s="346" t="e">
        <f t="shared" si="1"/>
        <v>#DIV/0!</v>
      </c>
      <c r="H42" s="166">
        <f>'teg rahavoog'!E33</f>
        <v>0</v>
      </c>
    </row>
    <row r="43" spans="1:8" ht="12.75">
      <c r="A43" s="132">
        <v>10</v>
      </c>
      <c r="B43" s="149" t="str">
        <f>'teg rahavoog'!B34</f>
        <v>FILMITOOTMISETTEVÕTTE OMAPANUS</v>
      </c>
      <c r="C43" s="154"/>
      <c r="D43" s="154"/>
      <c r="E43" s="432"/>
      <c r="F43" s="165"/>
      <c r="G43" s="346" t="e">
        <f t="shared" si="1"/>
        <v>#DIV/0!</v>
      </c>
      <c r="H43" s="166">
        <f>'teg rahavoog'!E34</f>
        <v>0</v>
      </c>
    </row>
    <row r="44" spans="1:8" ht="12.75">
      <c r="A44" s="376"/>
      <c r="B44" s="377"/>
      <c r="C44" s="378"/>
      <c r="D44" s="425" t="s">
        <v>146</v>
      </c>
      <c r="E44" s="433"/>
      <c r="F44" s="380"/>
      <c r="G44" s="381" t="e">
        <f>SUM(G34:G43)</f>
        <v>#DIV/0!</v>
      </c>
      <c r="H44" s="382">
        <f>SUM(H34:H43)</f>
        <v>0</v>
      </c>
    </row>
    <row r="45" spans="1:8" ht="12.75">
      <c r="A45" s="376"/>
      <c r="B45" s="377"/>
      <c r="C45" s="378"/>
      <c r="D45" s="425" t="s">
        <v>107</v>
      </c>
      <c r="E45" s="433"/>
      <c r="F45" s="380"/>
      <c r="G45" s="383"/>
      <c r="H45" s="382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5"/>
      <c r="B47" s="156"/>
      <c r="C47" s="157" t="s">
        <v>56</v>
      </c>
      <c r="D47" s="248"/>
      <c r="E47" s="248"/>
      <c r="F47" s="160"/>
      <c r="G47" s="247" t="s">
        <v>63</v>
      </c>
      <c r="H47" s="122"/>
    </row>
    <row r="48" spans="1:8" ht="12.75">
      <c r="A48" s="155"/>
      <c r="B48" s="156"/>
      <c r="C48" s="157"/>
      <c r="D48" s="249"/>
      <c r="E48" s="249"/>
      <c r="F48" s="160"/>
      <c r="G48" s="121"/>
      <c r="H48" s="122"/>
    </row>
    <row r="49" spans="1:8" ht="12.75">
      <c r="A49" s="155"/>
      <c r="B49" s="156"/>
      <c r="C49" s="157" t="s">
        <v>115</v>
      </c>
      <c r="D49" s="248"/>
      <c r="E49" s="248"/>
      <c r="F49" s="160"/>
      <c r="G49" s="247" t="s">
        <v>63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421875" style="39" bestFit="1" customWidth="1"/>
    <col min="2" max="2" width="27.57421875" style="39" hidden="1" customWidth="1"/>
    <col min="3" max="3" width="11.7109375" style="39" hidden="1" customWidth="1"/>
    <col min="4" max="4" width="34.00390625" style="39" customWidth="1"/>
    <col min="5" max="5" width="10.28125" style="39" customWidth="1"/>
    <col min="6" max="6" width="9.7109375" style="39" bestFit="1" customWidth="1"/>
    <col min="7" max="7" width="8.140625" style="39" bestFit="1" customWidth="1"/>
    <col min="8" max="8" width="8.8515625" style="39" bestFit="1" customWidth="1"/>
    <col min="9" max="9" width="12.140625" style="40" customWidth="1"/>
    <col min="10" max="10" width="3.57421875" style="345" customWidth="1"/>
    <col min="11" max="11" width="1.421875" style="39" customWidth="1"/>
    <col min="12" max="13" width="7.7109375" style="39" customWidth="1"/>
    <col min="14" max="14" width="8.7109375" style="45" customWidth="1"/>
    <col min="15" max="15" width="8.00390625" style="45" customWidth="1"/>
    <col min="16" max="16" width="5.8515625" style="39" bestFit="1" customWidth="1"/>
    <col min="17" max="16384" width="9.140625" style="39" customWidth="1"/>
  </cols>
  <sheetData>
    <row r="1" spans="1:15" s="32" customFormat="1" ht="15">
      <c r="A1" s="264"/>
      <c r="B1" s="264"/>
      <c r="C1" s="30"/>
      <c r="D1" s="351" t="s">
        <v>186</v>
      </c>
      <c r="E1" s="351"/>
      <c r="F1" s="351"/>
      <c r="G1" s="283"/>
      <c r="H1" s="284"/>
      <c r="I1" s="285"/>
      <c r="J1" s="339"/>
      <c r="K1" s="285"/>
      <c r="L1" s="285"/>
      <c r="M1" s="285"/>
      <c r="N1" s="286"/>
      <c r="O1" s="286"/>
    </row>
    <row r="2" spans="1:15" ht="5.25" customHeight="1">
      <c r="A2" s="267"/>
      <c r="B2" s="268"/>
      <c r="C2" s="269"/>
      <c r="D2" s="270"/>
      <c r="E2" s="271"/>
      <c r="F2" s="272"/>
      <c r="G2" s="272"/>
      <c r="H2" s="287"/>
      <c r="I2" s="253"/>
      <c r="J2" s="340"/>
      <c r="K2" s="253"/>
      <c r="L2" s="253"/>
      <c r="M2" s="253"/>
      <c r="N2" s="286"/>
      <c r="O2" s="286"/>
    </row>
    <row r="3" spans="1:15" ht="15.75" customHeight="1">
      <c r="A3" s="447">
        <f>'teg üld'!B3</f>
        <v>0</v>
      </c>
      <c r="B3" s="447"/>
      <c r="C3" s="447"/>
      <c r="D3" s="447"/>
      <c r="E3" s="447"/>
      <c r="F3" s="447"/>
      <c r="G3" s="272"/>
      <c r="H3" s="272"/>
      <c r="I3" s="253"/>
      <c r="J3" s="340"/>
      <c r="K3" s="253"/>
      <c r="L3" s="253"/>
      <c r="M3" s="253"/>
      <c r="N3" s="286"/>
      <c r="O3" s="286"/>
    </row>
    <row r="4" spans="1:15" ht="12.75">
      <c r="A4" s="275"/>
      <c r="B4" s="276"/>
      <c r="C4" s="277"/>
      <c r="D4" s="278" t="s">
        <v>55</v>
      </c>
      <c r="E4" s="279"/>
      <c r="F4" s="280"/>
      <c r="G4" s="288"/>
      <c r="H4" s="288"/>
      <c r="I4" s="253"/>
      <c r="J4" s="340"/>
      <c r="K4" s="253"/>
      <c r="L4" s="253"/>
      <c r="M4" s="253"/>
      <c r="N4" s="286"/>
      <c r="O4" s="286"/>
    </row>
    <row r="5" spans="1:15" ht="12.75">
      <c r="A5" s="275"/>
      <c r="B5" s="276"/>
      <c r="C5" s="277"/>
      <c r="D5" s="278"/>
      <c r="E5" s="279"/>
      <c r="F5" s="280"/>
      <c r="G5" s="288"/>
      <c r="H5" s="288"/>
      <c r="I5" s="253"/>
      <c r="J5" s="340"/>
      <c r="K5" s="253"/>
      <c r="L5" s="253"/>
      <c r="M5" s="253"/>
      <c r="N5" s="286"/>
      <c r="O5" s="286"/>
    </row>
    <row r="6" spans="1:16" ht="12.75">
      <c r="A6" s="289"/>
      <c r="B6" s="290" t="s">
        <v>102</v>
      </c>
      <c r="C6" s="290" t="s">
        <v>54</v>
      </c>
      <c r="D6" s="291" t="s">
        <v>125</v>
      </c>
      <c r="E6" s="291" t="s">
        <v>87</v>
      </c>
      <c r="F6" s="292" t="s">
        <v>50</v>
      </c>
      <c r="G6" s="293" t="s">
        <v>53</v>
      </c>
      <c r="H6" s="294" t="s">
        <v>51</v>
      </c>
      <c r="I6" s="295" t="s">
        <v>52</v>
      </c>
      <c r="J6" s="296" t="s">
        <v>11</v>
      </c>
      <c r="K6" s="62"/>
      <c r="L6" s="210" t="s">
        <v>67</v>
      </c>
      <c r="M6" s="210" t="s">
        <v>67</v>
      </c>
      <c r="N6" s="320" t="s">
        <v>137</v>
      </c>
      <c r="O6" s="320" t="s">
        <v>124</v>
      </c>
      <c r="P6" s="320" t="s">
        <v>124</v>
      </c>
    </row>
    <row r="7" spans="1:16" ht="12.75">
      <c r="A7" s="289">
        <f>'ea detail'!A7</f>
        <v>1</v>
      </c>
      <c r="B7" s="290" t="s">
        <v>93</v>
      </c>
      <c r="C7" s="290" t="s">
        <v>54</v>
      </c>
      <c r="D7" s="291" t="str">
        <f>'ea detail'!D7</f>
        <v>KÄSIKIRI / ÕIGUSED</v>
      </c>
      <c r="E7" s="291" t="s">
        <v>87</v>
      </c>
      <c r="F7" s="292" t="s">
        <v>50</v>
      </c>
      <c r="G7" s="293" t="s">
        <v>53</v>
      </c>
      <c r="H7" s="294" t="s">
        <v>51</v>
      </c>
      <c r="I7" s="295" t="s">
        <v>52</v>
      </c>
      <c r="J7" s="296" t="s">
        <v>11</v>
      </c>
      <c r="K7" s="62"/>
      <c r="L7" s="281" t="s">
        <v>143</v>
      </c>
      <c r="M7" s="281" t="s">
        <v>143</v>
      </c>
      <c r="N7" s="320" t="s">
        <v>137</v>
      </c>
      <c r="O7" s="320" t="s">
        <v>139</v>
      </c>
      <c r="P7" s="320" t="s">
        <v>1</v>
      </c>
    </row>
    <row r="8" spans="1:16" ht="12.75">
      <c r="A8" s="86"/>
      <c r="B8" s="72"/>
      <c r="C8" s="72"/>
      <c r="D8" s="72"/>
      <c r="E8" s="72"/>
      <c r="F8" s="73"/>
      <c r="G8" s="81"/>
      <c r="H8" s="78"/>
      <c r="I8" s="73"/>
      <c r="J8" s="297"/>
      <c r="K8" s="69"/>
      <c r="L8" s="70"/>
      <c r="M8" s="70"/>
      <c r="N8" s="208"/>
      <c r="O8" s="321"/>
      <c r="P8" s="321"/>
    </row>
    <row r="9" spans="1:16" ht="12.75">
      <c r="A9" s="86"/>
      <c r="B9" s="71" t="s">
        <v>5</v>
      </c>
      <c r="C9" s="71"/>
      <c r="D9" s="72" t="str">
        <f>'ea detail'!D9</f>
        <v>STSENAARIUM</v>
      </c>
      <c r="E9" s="72"/>
      <c r="F9" s="73">
        <f>'ea detail'!F9</f>
        <v>0</v>
      </c>
      <c r="G9" s="299">
        <f>'ea detail'!G9</f>
        <v>0</v>
      </c>
      <c r="H9" s="85">
        <f>'ea detail'!H9</f>
        <v>0</v>
      </c>
      <c r="I9" s="73">
        <f>'ea detail'!I9</f>
        <v>0</v>
      </c>
      <c r="J9" s="298" t="str">
        <f>'ea detail'!J9</f>
        <v>x</v>
      </c>
      <c r="K9" s="95"/>
      <c r="L9" s="282"/>
      <c r="M9" s="282"/>
      <c r="N9" s="209">
        <f aca="true" t="shared" si="0" ref="N9:N15">SUM(L9:M9)</f>
        <v>0</v>
      </c>
      <c r="O9" s="322">
        <f>'ea detail'!N9-'teg detail'!N9</f>
        <v>0</v>
      </c>
      <c r="P9" s="322">
        <f aca="true" t="shared" si="1" ref="P9:P15">IF(I9=0,0,N9/I9*100)</f>
        <v>0</v>
      </c>
    </row>
    <row r="10" spans="1:16" ht="12.75">
      <c r="A10" s="86"/>
      <c r="B10" s="71" t="s">
        <v>4</v>
      </c>
      <c r="C10" s="71"/>
      <c r="D10" s="72" t="str">
        <f>'ea detail'!D10</f>
        <v>ÕIGUSED</v>
      </c>
      <c r="E10" s="72"/>
      <c r="F10" s="73">
        <f>'ea detail'!F10</f>
        <v>0</v>
      </c>
      <c r="G10" s="299">
        <f>'ea detail'!G10</f>
        <v>0</v>
      </c>
      <c r="H10" s="85">
        <f>'ea detail'!H10</f>
        <v>0</v>
      </c>
      <c r="I10" s="73">
        <f>'ea detail'!I10</f>
        <v>0</v>
      </c>
      <c r="J10" s="298">
        <f>'ea detail'!J10</f>
        <v>0</v>
      </c>
      <c r="K10" s="95"/>
      <c r="L10" s="282"/>
      <c r="M10" s="282"/>
      <c r="N10" s="209">
        <f t="shared" si="0"/>
        <v>0</v>
      </c>
      <c r="O10" s="322">
        <f>'ea detail'!N10-'teg detail'!N10</f>
        <v>0</v>
      </c>
      <c r="P10" s="322">
        <f t="shared" si="1"/>
        <v>0</v>
      </c>
    </row>
    <row r="11" spans="1:16" ht="12.75">
      <c r="A11" s="86"/>
      <c r="B11" s="71"/>
      <c r="C11" s="71"/>
      <c r="D11" s="72" t="str">
        <f>'ea detail'!D11</f>
        <v>STSENAARIUMI TOIMETAJA</v>
      </c>
      <c r="E11" s="72"/>
      <c r="F11" s="73">
        <f>'ea detail'!F11</f>
        <v>0</v>
      </c>
      <c r="G11" s="299">
        <f>'ea detail'!G11</f>
        <v>0</v>
      </c>
      <c r="H11" s="85">
        <f>'ea detail'!H11</f>
        <v>0</v>
      </c>
      <c r="I11" s="73">
        <f>'ea detail'!I11</f>
        <v>0</v>
      </c>
      <c r="J11" s="298" t="str">
        <f>'ea detail'!J11</f>
        <v>x</v>
      </c>
      <c r="K11" s="95"/>
      <c r="L11" s="282"/>
      <c r="M11" s="282"/>
      <c r="N11" s="209">
        <f>SUM(L11:M11)</f>
        <v>0</v>
      </c>
      <c r="O11" s="322">
        <f>'ea detail'!N11-'teg detail'!N11</f>
        <v>0</v>
      </c>
      <c r="P11" s="322">
        <f>IF(I11=0,0,N11/I11*100)</f>
        <v>0</v>
      </c>
    </row>
    <row r="12" spans="1:16" ht="12.75">
      <c r="A12" s="86"/>
      <c r="B12" s="71" t="s">
        <v>91</v>
      </c>
      <c r="C12" s="71"/>
      <c r="D12" s="72" t="str">
        <f>'ea detail'!D12</f>
        <v>KONSULTANDID</v>
      </c>
      <c r="E12" s="72"/>
      <c r="F12" s="73">
        <f>'ea detail'!F12</f>
        <v>0</v>
      </c>
      <c r="G12" s="299">
        <f>'ea detail'!G12</f>
        <v>0</v>
      </c>
      <c r="H12" s="85">
        <f>'ea detail'!H12</f>
        <v>0</v>
      </c>
      <c r="I12" s="73">
        <f>'ea detail'!I12</f>
        <v>0</v>
      </c>
      <c r="J12" s="298" t="str">
        <f>'ea detail'!J12</f>
        <v>x</v>
      </c>
      <c r="K12" s="95"/>
      <c r="L12" s="282"/>
      <c r="M12" s="282"/>
      <c r="N12" s="209">
        <f t="shared" si="0"/>
        <v>0</v>
      </c>
      <c r="O12" s="322">
        <f>'ea detail'!N12-'teg detail'!N12</f>
        <v>0</v>
      </c>
      <c r="P12" s="322">
        <f t="shared" si="1"/>
        <v>0</v>
      </c>
    </row>
    <row r="13" spans="1:16" ht="12.75">
      <c r="A13" s="86"/>
      <c r="B13" s="71"/>
      <c r="C13" s="71"/>
      <c r="D13" s="72" t="str">
        <f>'ea detail'!D13</f>
        <v>TÕLKETÖÖD</v>
      </c>
      <c r="E13" s="72"/>
      <c r="F13" s="73">
        <f>'ea detail'!F13</f>
        <v>0</v>
      </c>
      <c r="G13" s="299">
        <f>'ea detail'!G13</f>
        <v>0</v>
      </c>
      <c r="H13" s="85">
        <f>'ea detail'!H13</f>
        <v>0</v>
      </c>
      <c r="I13" s="73">
        <f>'ea detail'!I13</f>
        <v>0</v>
      </c>
      <c r="J13" s="298">
        <f>'ea detail'!J13</f>
        <v>0</v>
      </c>
      <c r="K13" s="95"/>
      <c r="L13" s="282"/>
      <c r="M13" s="282"/>
      <c r="N13" s="209">
        <f t="shared" si="0"/>
        <v>0</v>
      </c>
      <c r="O13" s="322">
        <f>'ea detail'!N13-'teg detail'!N13</f>
        <v>0</v>
      </c>
      <c r="P13" s="322">
        <f t="shared" si="1"/>
        <v>0</v>
      </c>
    </row>
    <row r="14" spans="1:16" ht="12.75">
      <c r="A14" s="86"/>
      <c r="B14" s="71" t="s">
        <v>92</v>
      </c>
      <c r="C14" s="71"/>
      <c r="D14" s="72" t="str">
        <f>'ea detail'!D14</f>
        <v>TRÜKK JA PALJUNDUS</v>
      </c>
      <c r="E14" s="72"/>
      <c r="F14" s="73">
        <f>'ea detail'!F14</f>
        <v>0</v>
      </c>
      <c r="G14" s="299">
        <f>'ea detail'!G14</f>
        <v>0</v>
      </c>
      <c r="H14" s="85">
        <f>'ea detail'!H14</f>
        <v>0</v>
      </c>
      <c r="I14" s="73">
        <f>'ea detail'!I14</f>
        <v>0</v>
      </c>
      <c r="J14" s="298">
        <f>'ea detail'!J14</f>
        <v>0</v>
      </c>
      <c r="K14" s="95"/>
      <c r="L14" s="282"/>
      <c r="M14" s="282"/>
      <c r="N14" s="209">
        <f t="shared" si="0"/>
        <v>0</v>
      </c>
      <c r="O14" s="322">
        <f>'ea detail'!N14-'teg detail'!N14</f>
        <v>0</v>
      </c>
      <c r="P14" s="322">
        <f t="shared" si="1"/>
        <v>0</v>
      </c>
    </row>
    <row r="15" spans="1:16" ht="12.75">
      <c r="A15" s="86"/>
      <c r="B15" s="71" t="s">
        <v>8</v>
      </c>
      <c r="C15" s="72"/>
      <c r="D15" s="72" t="str">
        <f>'ea detail'!D15</f>
        <v>MUUD KULUD</v>
      </c>
      <c r="E15" s="72"/>
      <c r="F15" s="73">
        <f>'ea detail'!F15</f>
        <v>0</v>
      </c>
      <c r="G15" s="299">
        <f>'ea detail'!G15</f>
        <v>0</v>
      </c>
      <c r="H15" s="85">
        <f>'ea detail'!H15</f>
        <v>0</v>
      </c>
      <c r="I15" s="73">
        <f>'ea detail'!I15</f>
        <v>0</v>
      </c>
      <c r="J15" s="298">
        <f>'ea detail'!J15</f>
        <v>0</v>
      </c>
      <c r="K15" s="95"/>
      <c r="L15" s="282"/>
      <c r="M15" s="282"/>
      <c r="N15" s="209">
        <f t="shared" si="0"/>
        <v>0</v>
      </c>
      <c r="O15" s="322">
        <f>'ea detail'!N15-'teg detail'!N15</f>
        <v>0</v>
      </c>
      <c r="P15" s="322">
        <f t="shared" si="1"/>
        <v>0</v>
      </c>
    </row>
    <row r="16" spans="1:16" ht="12.75">
      <c r="A16" s="86"/>
      <c r="B16" s="71"/>
      <c r="C16" s="72"/>
      <c r="D16" s="72"/>
      <c r="E16" s="72"/>
      <c r="F16" s="73"/>
      <c r="G16" s="81"/>
      <c r="H16" s="78"/>
      <c r="I16" s="73"/>
      <c r="J16" s="297"/>
      <c r="K16" s="95"/>
      <c r="L16" s="102"/>
      <c r="M16" s="102"/>
      <c r="N16" s="209"/>
      <c r="O16" s="321"/>
      <c r="P16" s="321"/>
    </row>
    <row r="17" spans="1:16" ht="12.75">
      <c r="A17" s="86"/>
      <c r="B17" s="83" t="s">
        <v>94</v>
      </c>
      <c r="C17" s="83"/>
      <c r="D17" s="84" t="s">
        <v>95</v>
      </c>
      <c r="E17" s="84"/>
      <c r="F17" s="73"/>
      <c r="G17" s="81"/>
      <c r="H17" s="300"/>
      <c r="I17" s="301">
        <f>'ea detail'!I17</f>
        <v>0</v>
      </c>
      <c r="J17" s="297"/>
      <c r="K17" s="95"/>
      <c r="L17" s="77">
        <f>SUM(L9:L15)</f>
        <v>0</v>
      </c>
      <c r="M17" s="77">
        <f>SUM(M9:M15)</f>
        <v>0</v>
      </c>
      <c r="N17" s="323">
        <f>SUM(L17:M17)</f>
        <v>0</v>
      </c>
      <c r="O17" s="324">
        <f>'ea detail'!N17-'teg detail'!N17</f>
        <v>0</v>
      </c>
      <c r="P17" s="324">
        <f>IF(I17=0,0,N17/I17*100)</f>
        <v>0</v>
      </c>
    </row>
    <row r="18" spans="1:16" ht="12.75">
      <c r="A18" s="86"/>
      <c r="B18" s="72"/>
      <c r="C18" s="72"/>
      <c r="D18" s="72"/>
      <c r="E18" s="72"/>
      <c r="F18" s="73"/>
      <c r="G18" s="81"/>
      <c r="H18" s="78"/>
      <c r="I18" s="73"/>
      <c r="J18" s="297"/>
      <c r="K18" s="95"/>
      <c r="L18" s="102"/>
      <c r="M18" s="102"/>
      <c r="N18" s="209"/>
      <c r="O18" s="321"/>
      <c r="P18" s="321"/>
    </row>
    <row r="19" spans="1:16" ht="12.75">
      <c r="A19" s="289">
        <f>'ea detail'!A19</f>
        <v>2</v>
      </c>
      <c r="B19" s="290" t="s">
        <v>6</v>
      </c>
      <c r="C19" s="290"/>
      <c r="D19" s="291" t="str">
        <f>'ea detail'!D19</f>
        <v>PRODUTSENT / REŽISSÖÖR</v>
      </c>
      <c r="E19" s="302"/>
      <c r="F19" s="292" t="s">
        <v>50</v>
      </c>
      <c r="G19" s="293" t="s">
        <v>49</v>
      </c>
      <c r="H19" s="294" t="s">
        <v>51</v>
      </c>
      <c r="I19" s="295" t="s">
        <v>52</v>
      </c>
      <c r="J19" s="296" t="s">
        <v>11</v>
      </c>
      <c r="K19" s="95"/>
      <c r="L19" s="347" t="str">
        <f>L7</f>
        <v>daatum</v>
      </c>
      <c r="M19" s="347" t="str">
        <f>M7</f>
        <v>daatum</v>
      </c>
      <c r="N19" s="320" t="str">
        <f>N7</f>
        <v>kokku €</v>
      </c>
      <c r="O19" s="320" t="s">
        <v>139</v>
      </c>
      <c r="P19" s="320" t="s">
        <v>1</v>
      </c>
    </row>
    <row r="20" spans="1:16" ht="12.75">
      <c r="A20" s="86"/>
      <c r="B20" s="72"/>
      <c r="C20" s="72"/>
      <c r="D20" s="72"/>
      <c r="E20" s="72"/>
      <c r="F20" s="73"/>
      <c r="G20" s="81"/>
      <c r="H20" s="78"/>
      <c r="I20" s="73"/>
      <c r="J20" s="297"/>
      <c r="K20" s="95"/>
      <c r="L20" s="102"/>
      <c r="M20" s="102"/>
      <c r="N20" s="209"/>
      <c r="O20" s="321"/>
      <c r="P20" s="321"/>
    </row>
    <row r="21" spans="1:16" ht="12.75">
      <c r="A21" s="86"/>
      <c r="B21" s="87" t="s">
        <v>36</v>
      </c>
      <c r="C21" s="87"/>
      <c r="D21" s="72" t="str">
        <f>'ea detail'!D21</f>
        <v>PRODUTSENT</v>
      </c>
      <c r="E21" s="72"/>
      <c r="F21" s="73">
        <f>'ea detail'!F21</f>
        <v>0</v>
      </c>
      <c r="G21" s="299">
        <f>'ea detail'!G21</f>
        <v>0</v>
      </c>
      <c r="H21" s="85">
        <f>'ea detail'!H21</f>
        <v>0</v>
      </c>
      <c r="I21" s="73">
        <f>'ea detail'!I21</f>
        <v>0</v>
      </c>
      <c r="J21" s="298" t="str">
        <f>'ea detail'!J21</f>
        <v>x</v>
      </c>
      <c r="K21" s="95"/>
      <c r="L21" s="282"/>
      <c r="M21" s="282"/>
      <c r="N21" s="209">
        <f>SUM(L21:M21)</f>
        <v>0</v>
      </c>
      <c r="O21" s="322">
        <f>'ea detail'!N21-'teg detail'!N21</f>
        <v>0</v>
      </c>
      <c r="P21" s="322">
        <f>IF(I21=0,0,N21/I21*100)</f>
        <v>0</v>
      </c>
    </row>
    <row r="22" spans="1:16" ht="12.75">
      <c r="A22" s="86"/>
      <c r="B22" s="71" t="s">
        <v>3</v>
      </c>
      <c r="C22" s="71"/>
      <c r="D22" s="72" t="str">
        <f>'ea detail'!D22</f>
        <v>REŽISSÖÖR (töö)</v>
      </c>
      <c r="E22" s="72"/>
      <c r="F22" s="73">
        <f>'ea detail'!F22</f>
        <v>0</v>
      </c>
      <c r="G22" s="299">
        <f>'ea detail'!G22</f>
        <v>0</v>
      </c>
      <c r="H22" s="85">
        <f>'ea detail'!H22</f>
        <v>0</v>
      </c>
      <c r="I22" s="73">
        <f>'ea detail'!I22</f>
        <v>0</v>
      </c>
      <c r="J22" s="298" t="str">
        <f>'ea detail'!J22</f>
        <v>x</v>
      </c>
      <c r="K22" s="203"/>
      <c r="L22" s="282"/>
      <c r="M22" s="282"/>
      <c r="N22" s="209">
        <f>SUM(L22:M22)</f>
        <v>0</v>
      </c>
      <c r="O22" s="322">
        <f>'ea detail'!N22-'teg detail'!N22</f>
        <v>0</v>
      </c>
      <c r="P22" s="322">
        <f>IF(I22=0,0,N22/I22*100)</f>
        <v>0</v>
      </c>
    </row>
    <row r="23" spans="1:16" ht="12.75">
      <c r="A23" s="86"/>
      <c r="B23" s="71"/>
      <c r="C23" s="71"/>
      <c r="D23" s="72" t="str">
        <f>'ea detail'!D23</f>
        <v>REŽISSÖÖR (õigused)</v>
      </c>
      <c r="E23" s="72"/>
      <c r="F23" s="73">
        <f>'ea detail'!F23</f>
        <v>0</v>
      </c>
      <c r="G23" s="299">
        <f>'ea detail'!G23</f>
        <v>0</v>
      </c>
      <c r="H23" s="85">
        <f>'ea detail'!H23</f>
        <v>0</v>
      </c>
      <c r="I23" s="73">
        <f>'ea detail'!I23</f>
        <v>0</v>
      </c>
      <c r="J23" s="298">
        <f>'ea detail'!J23</f>
        <v>0</v>
      </c>
      <c r="K23" s="203"/>
      <c r="L23" s="282"/>
      <c r="M23" s="282"/>
      <c r="N23" s="209">
        <f>SUM(L23:M23)</f>
        <v>0</v>
      </c>
      <c r="O23" s="322">
        <f>'ea detail'!N23-'teg detail'!N23</f>
        <v>0</v>
      </c>
      <c r="P23" s="322">
        <f>IF(I23=0,0,N23/I23*100)</f>
        <v>0</v>
      </c>
    </row>
    <row r="24" spans="1:16" ht="12.75">
      <c r="A24" s="86"/>
      <c r="B24" s="71" t="s">
        <v>8</v>
      </c>
      <c r="C24" s="71"/>
      <c r="D24" s="72" t="str">
        <f>'ea detail'!D24</f>
        <v>MUUD</v>
      </c>
      <c r="E24" s="72"/>
      <c r="F24" s="73">
        <f>'ea detail'!F24</f>
        <v>0</v>
      </c>
      <c r="G24" s="299">
        <f>'ea detail'!G24</f>
        <v>0</v>
      </c>
      <c r="H24" s="85">
        <f>'ea detail'!H24</f>
        <v>0</v>
      </c>
      <c r="I24" s="73">
        <f>'ea detail'!I24</f>
        <v>0</v>
      </c>
      <c r="J24" s="298">
        <f>'ea detail'!J24</f>
        <v>0</v>
      </c>
      <c r="K24" s="95"/>
      <c r="L24" s="282"/>
      <c r="M24" s="282"/>
      <c r="N24" s="209">
        <f>SUM(L24:M24)</f>
        <v>0</v>
      </c>
      <c r="O24" s="322">
        <f>'ea detail'!N24-'teg detail'!N24</f>
        <v>0</v>
      </c>
      <c r="P24" s="322">
        <f>IF(I24=0,0,N24/I24*100)</f>
        <v>0</v>
      </c>
    </row>
    <row r="25" spans="1:16" ht="12.75">
      <c r="A25" s="86"/>
      <c r="B25" s="72"/>
      <c r="C25" s="72"/>
      <c r="D25" s="72"/>
      <c r="E25" s="72"/>
      <c r="F25" s="73"/>
      <c r="G25" s="81"/>
      <c r="H25" s="78"/>
      <c r="I25" s="73"/>
      <c r="J25" s="297"/>
      <c r="K25" s="95"/>
      <c r="L25" s="102"/>
      <c r="M25" s="102"/>
      <c r="N25" s="209"/>
      <c r="O25" s="321"/>
      <c r="P25" s="321"/>
    </row>
    <row r="26" spans="1:16" ht="12.75">
      <c r="A26" s="86"/>
      <c r="B26" s="83" t="s">
        <v>9</v>
      </c>
      <c r="C26" s="83"/>
      <c r="D26" s="84" t="s">
        <v>39</v>
      </c>
      <c r="E26" s="84"/>
      <c r="F26" s="73"/>
      <c r="G26" s="81"/>
      <c r="H26" s="78"/>
      <c r="I26" s="301">
        <f>'ea detail'!I26</f>
        <v>0</v>
      </c>
      <c r="J26" s="297"/>
      <c r="K26" s="95"/>
      <c r="L26" s="79">
        <f>SUM(L21:L25)</f>
        <v>0</v>
      </c>
      <c r="M26" s="79">
        <f>SUM(M21:M25)</f>
        <v>0</v>
      </c>
      <c r="N26" s="323">
        <f>SUM(L26:M26)</f>
        <v>0</v>
      </c>
      <c r="O26" s="324">
        <f>'ea detail'!N26-'teg detail'!N26</f>
        <v>0</v>
      </c>
      <c r="P26" s="324">
        <f>IF(I26=0,0,N26/I26*100)</f>
        <v>0</v>
      </c>
    </row>
    <row r="27" spans="1:16" ht="12.75">
      <c r="A27" s="86"/>
      <c r="B27" s="303" t="s">
        <v>103</v>
      </c>
      <c r="C27" s="303"/>
      <c r="D27" s="303" t="s">
        <v>40</v>
      </c>
      <c r="E27" s="71"/>
      <c r="F27" s="73"/>
      <c r="G27" s="81"/>
      <c r="H27" s="78"/>
      <c r="I27" s="73"/>
      <c r="J27" s="297"/>
      <c r="K27" s="95"/>
      <c r="L27" s="102"/>
      <c r="M27" s="102"/>
      <c r="N27" s="209"/>
      <c r="O27" s="321"/>
      <c r="P27" s="321"/>
    </row>
    <row r="28" spans="1:16" ht="12.75">
      <c r="A28" s="289">
        <f>'ea detail'!A28</f>
        <v>3</v>
      </c>
      <c r="B28" s="55" t="s">
        <v>6</v>
      </c>
      <c r="C28" s="55"/>
      <c r="D28" s="56" t="str">
        <f>'ea detail'!D28</f>
        <v>CASTING</v>
      </c>
      <c r="E28" s="96"/>
      <c r="F28" s="57" t="s">
        <v>50</v>
      </c>
      <c r="G28" s="58" t="s">
        <v>49</v>
      </c>
      <c r="H28" s="60" t="s">
        <v>51</v>
      </c>
      <c r="I28" s="60" t="s">
        <v>52</v>
      </c>
      <c r="J28" s="61" t="s">
        <v>11</v>
      </c>
      <c r="K28" s="95"/>
      <c r="L28" s="347" t="str">
        <f>L7</f>
        <v>daatum</v>
      </c>
      <c r="M28" s="347" t="str">
        <f>M7</f>
        <v>daatum</v>
      </c>
      <c r="N28" s="320" t="str">
        <f>N7</f>
        <v>kokku €</v>
      </c>
      <c r="O28" s="320" t="s">
        <v>139</v>
      </c>
      <c r="P28" s="320" t="s">
        <v>1</v>
      </c>
    </row>
    <row r="29" spans="1:16" ht="12.75">
      <c r="A29" s="64"/>
      <c r="B29" s="80"/>
      <c r="C29" s="80"/>
      <c r="D29" s="80"/>
      <c r="E29" s="74"/>
      <c r="F29" s="66"/>
      <c r="G29" s="67"/>
      <c r="H29" s="73"/>
      <c r="I29" s="66"/>
      <c r="J29" s="68"/>
      <c r="K29" s="95"/>
      <c r="L29" s="102"/>
      <c r="M29" s="102"/>
      <c r="N29" s="209"/>
      <c r="O29" s="321"/>
      <c r="P29" s="321"/>
    </row>
    <row r="30" spans="1:16" ht="12.75">
      <c r="A30" s="64"/>
      <c r="B30" s="80"/>
      <c r="C30" s="80"/>
      <c r="D30" s="65" t="str">
        <f>'ea detail'!D30</f>
        <v>CASTING, AGENTUURITASUD</v>
      </c>
      <c r="E30" s="207"/>
      <c r="F30" s="73">
        <f>'ea detail'!F30</f>
        <v>0</v>
      </c>
      <c r="G30" s="299">
        <f>'ea detail'!G30</f>
        <v>0</v>
      </c>
      <c r="H30" s="85">
        <f>'ea detail'!H30</f>
        <v>0</v>
      </c>
      <c r="I30" s="73">
        <f>'ea detail'!I30</f>
        <v>0</v>
      </c>
      <c r="J30" s="298">
        <f>'ea detail'!J30</f>
        <v>0</v>
      </c>
      <c r="K30" s="95"/>
      <c r="L30" s="282"/>
      <c r="M30" s="282"/>
      <c r="N30" s="209">
        <f>SUM(L30:M30)</f>
        <v>0</v>
      </c>
      <c r="O30" s="322">
        <f>'ea detail'!N30-'teg detail'!N30</f>
        <v>0</v>
      </c>
      <c r="P30" s="322">
        <f>IF(I30=0,0,N30/I30*100)</f>
        <v>0</v>
      </c>
    </row>
    <row r="31" spans="1:16" ht="12.75">
      <c r="A31" s="64"/>
      <c r="B31" s="80"/>
      <c r="C31" s="80"/>
      <c r="D31" s="65" t="str">
        <f>'ea detail'!D31</f>
        <v>PROOVISAALI RENT</v>
      </c>
      <c r="E31" s="207"/>
      <c r="F31" s="73">
        <f>'ea detail'!F31</f>
        <v>0</v>
      </c>
      <c r="G31" s="299">
        <f>'ea detail'!G31</f>
        <v>0</v>
      </c>
      <c r="H31" s="85">
        <f>'ea detail'!H31</f>
        <v>0</v>
      </c>
      <c r="I31" s="73">
        <f>'ea detail'!I31</f>
        <v>0</v>
      </c>
      <c r="J31" s="298">
        <f>'ea detail'!J31</f>
        <v>0</v>
      </c>
      <c r="K31" s="95"/>
      <c r="L31" s="282"/>
      <c r="M31" s="282"/>
      <c r="N31" s="209">
        <f>SUM(L31:M31)</f>
        <v>0</v>
      </c>
      <c r="O31" s="322">
        <f>'ea detail'!N31-'teg detail'!N31</f>
        <v>0</v>
      </c>
      <c r="P31" s="322">
        <f>IF(I31=0,0,N31/I31*100)</f>
        <v>0</v>
      </c>
    </row>
    <row r="32" spans="1:16" ht="12.75">
      <c r="A32" s="64"/>
      <c r="B32" s="80"/>
      <c r="C32" s="80"/>
      <c r="D32" s="65" t="str">
        <f>'ea detail'!D32</f>
        <v>PROOVITEHNIKA RENT</v>
      </c>
      <c r="E32" s="207"/>
      <c r="F32" s="73">
        <f>'ea detail'!F32</f>
        <v>0</v>
      </c>
      <c r="G32" s="299">
        <f>'ea detail'!G32</f>
        <v>0</v>
      </c>
      <c r="H32" s="85">
        <f>'ea detail'!H32</f>
        <v>0</v>
      </c>
      <c r="I32" s="73">
        <f>'ea detail'!I32</f>
        <v>0</v>
      </c>
      <c r="J32" s="298">
        <f>'ea detail'!J32</f>
        <v>0</v>
      </c>
      <c r="K32" s="95"/>
      <c r="L32" s="282"/>
      <c r="M32" s="282"/>
      <c r="N32" s="209">
        <f>SUM(L32:M32)</f>
        <v>0</v>
      </c>
      <c r="O32" s="322">
        <f>'ea detail'!N32-'teg detail'!N32</f>
        <v>0</v>
      </c>
      <c r="P32" s="322">
        <f>IF(I32=0,0,N32/I32*100)</f>
        <v>0</v>
      </c>
    </row>
    <row r="33" spans="1:16" ht="12.75">
      <c r="A33" s="64"/>
      <c r="B33" s="80"/>
      <c r="C33" s="80"/>
      <c r="D33" s="65" t="str">
        <f>'ea detail'!D33</f>
        <v>MUUD KULUD</v>
      </c>
      <c r="E33" s="207"/>
      <c r="F33" s="73">
        <f>'ea detail'!F33</f>
        <v>0</v>
      </c>
      <c r="G33" s="299">
        <f>'ea detail'!G33</f>
        <v>0</v>
      </c>
      <c r="H33" s="85">
        <f>'ea detail'!H33</f>
        <v>0</v>
      </c>
      <c r="I33" s="73">
        <f>'ea detail'!I33</f>
        <v>0</v>
      </c>
      <c r="J33" s="298">
        <f>'ea detail'!J33</f>
        <v>0</v>
      </c>
      <c r="K33" s="95"/>
      <c r="L33" s="282"/>
      <c r="M33" s="282"/>
      <c r="N33" s="209">
        <f>SUM(L33:M33)</f>
        <v>0</v>
      </c>
      <c r="O33" s="322">
        <f>'ea detail'!N33-'teg detail'!N33</f>
        <v>0</v>
      </c>
      <c r="P33" s="322">
        <f>IF(I33=0,0,N33/I33*100)</f>
        <v>0</v>
      </c>
    </row>
    <row r="34" spans="1:16" ht="12.75">
      <c r="A34" s="64"/>
      <c r="B34" s="80"/>
      <c r="C34" s="80"/>
      <c r="D34" s="80"/>
      <c r="E34" s="74"/>
      <c r="F34" s="73"/>
      <c r="G34" s="299"/>
      <c r="H34" s="85"/>
      <c r="I34" s="73"/>
      <c r="J34" s="298"/>
      <c r="K34" s="95"/>
      <c r="L34" s="102"/>
      <c r="M34" s="102"/>
      <c r="N34" s="209"/>
      <c r="O34" s="321"/>
      <c r="P34" s="321"/>
    </row>
    <row r="35" spans="1:16" ht="12.75">
      <c r="A35" s="64"/>
      <c r="B35" s="80"/>
      <c r="C35" s="80"/>
      <c r="D35" s="76" t="s">
        <v>154</v>
      </c>
      <c r="E35" s="74"/>
      <c r="F35" s="73"/>
      <c r="G35" s="299"/>
      <c r="H35" s="85"/>
      <c r="I35" s="301">
        <f>'ea detail'!I35</f>
        <v>0</v>
      </c>
      <c r="J35" s="298">
        <f>'ea detail'!J35</f>
        <v>0</v>
      </c>
      <c r="K35" s="95"/>
      <c r="L35" s="79">
        <f>SUM(L30:L34)</f>
        <v>0</v>
      </c>
      <c r="M35" s="79">
        <f>SUM(M30:M34)</f>
        <v>0</v>
      </c>
      <c r="N35" s="323">
        <f>SUM(L35:M35)</f>
        <v>0</v>
      </c>
      <c r="O35" s="324">
        <f>'ea detail'!N35-'teg detail'!N35</f>
        <v>0</v>
      </c>
      <c r="P35" s="324">
        <f>IF(I35=0,0,N35/I35*100)</f>
        <v>0</v>
      </c>
    </row>
    <row r="36" spans="1:16" ht="12.75">
      <c r="A36" s="64"/>
      <c r="B36" s="74"/>
      <c r="C36" s="74"/>
      <c r="D36" s="80" t="s">
        <v>40</v>
      </c>
      <c r="E36" s="65"/>
      <c r="F36" s="66"/>
      <c r="G36" s="67"/>
      <c r="H36" s="66"/>
      <c r="I36" s="66"/>
      <c r="J36" s="68"/>
      <c r="K36" s="95"/>
      <c r="L36" s="102"/>
      <c r="M36" s="102"/>
      <c r="N36" s="209"/>
      <c r="O36" s="321"/>
      <c r="P36" s="321"/>
    </row>
    <row r="37" spans="1:16" ht="12.75">
      <c r="A37" s="289">
        <f>'ea detail'!A37</f>
        <v>4</v>
      </c>
      <c r="B37" s="290" t="s">
        <v>10</v>
      </c>
      <c r="C37" s="290"/>
      <c r="D37" s="291" t="str">
        <f>'ea detail'!D37</f>
        <v>FILMIGRUPP</v>
      </c>
      <c r="E37" s="304"/>
      <c r="F37" s="292" t="s">
        <v>50</v>
      </c>
      <c r="G37" s="293" t="s">
        <v>49</v>
      </c>
      <c r="H37" s="294" t="s">
        <v>51</v>
      </c>
      <c r="I37" s="295" t="s">
        <v>52</v>
      </c>
      <c r="J37" s="296" t="s">
        <v>11</v>
      </c>
      <c r="K37" s="95"/>
      <c r="L37" s="347" t="str">
        <f>L7</f>
        <v>daatum</v>
      </c>
      <c r="M37" s="347" t="str">
        <f>M7</f>
        <v>daatum</v>
      </c>
      <c r="N37" s="320" t="str">
        <f>N7</f>
        <v>kokku €</v>
      </c>
      <c r="O37" s="320" t="s">
        <v>139</v>
      </c>
      <c r="P37" s="320" t="s">
        <v>1</v>
      </c>
    </row>
    <row r="38" spans="1:16" ht="12.75">
      <c r="A38" s="86"/>
      <c r="B38" s="72"/>
      <c r="C38" s="72"/>
      <c r="D38" s="72"/>
      <c r="E38" s="72"/>
      <c r="F38" s="73"/>
      <c r="G38" s="81"/>
      <c r="H38" s="78"/>
      <c r="I38" s="73"/>
      <c r="J38" s="297"/>
      <c r="K38" s="95"/>
      <c r="L38" s="102"/>
      <c r="M38" s="102"/>
      <c r="N38" s="209"/>
      <c r="O38" s="321"/>
      <c r="P38" s="321"/>
    </row>
    <row r="39" spans="1:16" ht="12.75">
      <c r="A39" s="86"/>
      <c r="B39" s="71" t="s">
        <v>81</v>
      </c>
      <c r="C39" s="71"/>
      <c r="D39" s="72" t="str">
        <f>'ea detail'!D39</f>
        <v> TOOTMISJUHT</v>
      </c>
      <c r="E39" s="72"/>
      <c r="F39" s="73">
        <f>'ea detail'!F39</f>
        <v>0</v>
      </c>
      <c r="G39" s="299">
        <f>'ea detail'!G39</f>
        <v>0</v>
      </c>
      <c r="H39" s="85">
        <f>'ea detail'!H39</f>
        <v>0</v>
      </c>
      <c r="I39" s="73">
        <f>'ea detail'!I39</f>
        <v>0</v>
      </c>
      <c r="J39" s="298" t="str">
        <f>'ea detail'!J39</f>
        <v>x</v>
      </c>
      <c r="K39" s="95"/>
      <c r="L39" s="282"/>
      <c r="M39" s="282"/>
      <c r="N39" s="209">
        <f aca="true" t="shared" si="2" ref="N39:N44">SUM(L39:M39)</f>
        <v>0</v>
      </c>
      <c r="O39" s="322">
        <f>'ea detail'!N39-'teg detail'!N39</f>
        <v>0</v>
      </c>
      <c r="P39" s="322">
        <f aca="true" t="shared" si="3" ref="P39:P44">IF(I39=0,0,N39/I39*100)</f>
        <v>0</v>
      </c>
    </row>
    <row r="40" spans="1:16" ht="12.75">
      <c r="A40" s="86"/>
      <c r="B40" s="71" t="s">
        <v>12</v>
      </c>
      <c r="C40" s="71"/>
      <c r="D40" s="72" t="str">
        <f>'ea detail'!D40</f>
        <v>TOOTMISASSISTENT</v>
      </c>
      <c r="E40" s="72"/>
      <c r="F40" s="73">
        <f>'ea detail'!F40</f>
        <v>0</v>
      </c>
      <c r="G40" s="299">
        <f>'ea detail'!G40</f>
        <v>0</v>
      </c>
      <c r="H40" s="85">
        <f>'ea detail'!H40</f>
        <v>0</v>
      </c>
      <c r="I40" s="73">
        <f>'ea detail'!I40</f>
        <v>0</v>
      </c>
      <c r="J40" s="298" t="str">
        <f>'ea detail'!J40</f>
        <v>x</v>
      </c>
      <c r="K40" s="95"/>
      <c r="L40" s="282"/>
      <c r="M40" s="282"/>
      <c r="N40" s="209">
        <f t="shared" si="2"/>
        <v>0</v>
      </c>
      <c r="O40" s="322">
        <f>'ea detail'!N40-'teg detail'!N40</f>
        <v>0</v>
      </c>
      <c r="P40" s="322">
        <f t="shared" si="3"/>
        <v>0</v>
      </c>
    </row>
    <row r="41" spans="1:16" ht="12.75">
      <c r="A41" s="86"/>
      <c r="B41" s="71"/>
      <c r="C41" s="71"/>
      <c r="D41" s="72" t="str">
        <f>'ea detail'!D41</f>
        <v>RAAMATUPIDAJA</v>
      </c>
      <c r="E41" s="72"/>
      <c r="F41" s="73">
        <f>'ea detail'!F41</f>
        <v>0</v>
      </c>
      <c r="G41" s="299">
        <f>'ea detail'!G41</f>
        <v>0</v>
      </c>
      <c r="H41" s="85">
        <f>'ea detail'!H41</f>
        <v>0</v>
      </c>
      <c r="I41" s="73">
        <f>'ea detail'!I41</f>
        <v>0</v>
      </c>
      <c r="J41" s="298" t="str">
        <f>'ea detail'!J41</f>
        <v>x</v>
      </c>
      <c r="K41" s="95"/>
      <c r="L41" s="282"/>
      <c r="M41" s="282"/>
      <c r="N41" s="209">
        <f t="shared" si="2"/>
        <v>0</v>
      </c>
      <c r="O41" s="322">
        <f>'ea detail'!N41-'teg detail'!N41</f>
        <v>0</v>
      </c>
      <c r="P41" s="322">
        <f t="shared" si="3"/>
        <v>0</v>
      </c>
    </row>
    <row r="42" spans="1:16" ht="12.75">
      <c r="A42" s="86"/>
      <c r="B42" s="71"/>
      <c r="C42" s="71"/>
      <c r="D42" s="72" t="str">
        <f>'ea detail'!D42</f>
        <v>REŽISSÖÖRI ASSISTENT</v>
      </c>
      <c r="E42" s="72"/>
      <c r="F42" s="73">
        <f>'ea detail'!F42</f>
        <v>0</v>
      </c>
      <c r="G42" s="299">
        <f>'ea detail'!G42</f>
        <v>0</v>
      </c>
      <c r="H42" s="85">
        <f>'ea detail'!H42</f>
        <v>0</v>
      </c>
      <c r="I42" s="73">
        <f>'ea detail'!I42</f>
        <v>0</v>
      </c>
      <c r="J42" s="298" t="str">
        <f>'ea detail'!J42</f>
        <v>x</v>
      </c>
      <c r="K42" s="95"/>
      <c r="L42" s="282"/>
      <c r="M42" s="282"/>
      <c r="N42" s="209">
        <f t="shared" si="2"/>
        <v>0</v>
      </c>
      <c r="O42" s="322">
        <f>'ea detail'!N42-'teg detail'!N42</f>
        <v>0</v>
      </c>
      <c r="P42" s="322">
        <f t="shared" si="3"/>
        <v>0</v>
      </c>
    </row>
    <row r="43" spans="1:16" ht="12.75">
      <c r="A43" s="86"/>
      <c r="B43" s="71"/>
      <c r="C43" s="71"/>
      <c r="D43" s="72" t="str">
        <f>'ea detail'!D43</f>
        <v>OPERAATOR (DoP)</v>
      </c>
      <c r="E43" s="72"/>
      <c r="F43" s="73">
        <f>'ea detail'!F43</f>
        <v>0</v>
      </c>
      <c r="G43" s="299">
        <f>'ea detail'!G43</f>
        <v>0</v>
      </c>
      <c r="H43" s="85">
        <f>'ea detail'!H43</f>
        <v>0</v>
      </c>
      <c r="I43" s="73">
        <f>'ea detail'!I43</f>
        <v>0</v>
      </c>
      <c r="J43" s="298" t="str">
        <f>'ea detail'!J43</f>
        <v>x</v>
      </c>
      <c r="K43" s="95"/>
      <c r="L43" s="282"/>
      <c r="M43" s="282"/>
      <c r="N43" s="209">
        <f t="shared" si="2"/>
        <v>0</v>
      </c>
      <c r="O43" s="322">
        <f>'ea detail'!N43-'teg detail'!N43</f>
        <v>0</v>
      </c>
      <c r="P43" s="322">
        <f t="shared" si="3"/>
        <v>0</v>
      </c>
    </row>
    <row r="44" spans="1:16" ht="12.75">
      <c r="A44" s="86"/>
      <c r="B44" s="71" t="s">
        <v>83</v>
      </c>
      <c r="C44" s="71"/>
      <c r="D44" s="72" t="str">
        <f>'ea detail'!D44</f>
        <v>MUU TEHNILINE KOOSSEIS</v>
      </c>
      <c r="E44" s="72"/>
      <c r="F44" s="73">
        <f>'ea detail'!F44</f>
        <v>0</v>
      </c>
      <c r="G44" s="299">
        <f>'ea detail'!G44</f>
        <v>0</v>
      </c>
      <c r="H44" s="85">
        <f>'ea detail'!H44</f>
        <v>0</v>
      </c>
      <c r="I44" s="73">
        <f>'ea detail'!I44</f>
        <v>0</v>
      </c>
      <c r="J44" s="298" t="str">
        <f>'ea detail'!J44</f>
        <v>x</v>
      </c>
      <c r="K44" s="95"/>
      <c r="L44" s="282"/>
      <c r="M44" s="282"/>
      <c r="N44" s="209">
        <f t="shared" si="2"/>
        <v>0</v>
      </c>
      <c r="O44" s="322">
        <f>'ea detail'!N44-'teg detail'!N44</f>
        <v>0</v>
      </c>
      <c r="P44" s="322">
        <f t="shared" si="3"/>
        <v>0</v>
      </c>
    </row>
    <row r="45" spans="1:16" ht="12.75">
      <c r="A45" s="86"/>
      <c r="B45" s="72"/>
      <c r="C45" s="72"/>
      <c r="D45" s="72"/>
      <c r="E45" s="72"/>
      <c r="F45" s="73"/>
      <c r="G45" s="81"/>
      <c r="H45" s="78"/>
      <c r="I45" s="73"/>
      <c r="J45" s="297"/>
      <c r="K45" s="95"/>
      <c r="L45" s="102"/>
      <c r="M45" s="102"/>
      <c r="N45" s="209"/>
      <c r="O45" s="321"/>
      <c r="P45" s="321"/>
    </row>
    <row r="46" spans="1:16" ht="12.75">
      <c r="A46" s="86"/>
      <c r="B46" s="83" t="s">
        <v>13</v>
      </c>
      <c r="C46" s="83"/>
      <c r="D46" s="84" t="s">
        <v>84</v>
      </c>
      <c r="E46" s="84"/>
      <c r="F46" s="73"/>
      <c r="G46" s="81"/>
      <c r="H46" s="78"/>
      <c r="I46" s="301">
        <f>'ea detail'!I46</f>
        <v>0</v>
      </c>
      <c r="J46" s="297"/>
      <c r="K46" s="95"/>
      <c r="L46" s="79">
        <f>SUM(L39:L45)</f>
        <v>0</v>
      </c>
      <c r="M46" s="79">
        <f>SUM(M39:M45)</f>
        <v>0</v>
      </c>
      <c r="N46" s="323">
        <f>SUM(L46:M46)</f>
        <v>0</v>
      </c>
      <c r="O46" s="324">
        <f>'ea detail'!N46-'teg detail'!N46</f>
        <v>0</v>
      </c>
      <c r="P46" s="324">
        <f>IF(I46=0,0,N46/I46*100)</f>
        <v>0</v>
      </c>
    </row>
    <row r="47" spans="1:16" ht="12.75">
      <c r="A47" s="86"/>
      <c r="B47" s="303" t="s">
        <v>14</v>
      </c>
      <c r="C47" s="303"/>
      <c r="D47" s="303" t="s">
        <v>40</v>
      </c>
      <c r="E47" s="71"/>
      <c r="F47" s="73"/>
      <c r="G47" s="81"/>
      <c r="H47" s="78"/>
      <c r="I47" s="73"/>
      <c r="J47" s="297"/>
      <c r="K47" s="95"/>
      <c r="L47" s="102"/>
      <c r="M47" s="102"/>
      <c r="N47" s="209"/>
      <c r="O47" s="321"/>
      <c r="P47" s="321"/>
    </row>
    <row r="48" spans="1:16" ht="12.75">
      <c r="A48" s="289">
        <f>'ea detail'!A49</f>
        <v>5</v>
      </c>
      <c r="B48" s="290" t="s">
        <v>0</v>
      </c>
      <c r="C48" s="290"/>
      <c r="D48" s="291" t="str">
        <f>'ea detail'!D49</f>
        <v>SOTSIAALMAKSUD</v>
      </c>
      <c r="E48" s="304"/>
      <c r="F48" s="292" t="s">
        <v>50</v>
      </c>
      <c r="G48" s="293" t="s">
        <v>49</v>
      </c>
      <c r="H48" s="294" t="s">
        <v>51</v>
      </c>
      <c r="I48" s="295" t="s">
        <v>52</v>
      </c>
      <c r="J48" s="296" t="s">
        <v>11</v>
      </c>
      <c r="K48" s="95"/>
      <c r="L48" s="347" t="str">
        <f>L7</f>
        <v>daatum</v>
      </c>
      <c r="M48" s="347" t="str">
        <f>M7</f>
        <v>daatum</v>
      </c>
      <c r="N48" s="320" t="str">
        <f>N7</f>
        <v>kokku €</v>
      </c>
      <c r="O48" s="320" t="s">
        <v>139</v>
      </c>
      <c r="P48" s="320" t="s">
        <v>1</v>
      </c>
    </row>
    <row r="49" spans="1:16" ht="12.75">
      <c r="A49" s="86"/>
      <c r="B49" s="303" t="s">
        <v>15</v>
      </c>
      <c r="C49" s="303"/>
      <c r="D49" s="303" t="s">
        <v>42</v>
      </c>
      <c r="E49" s="71"/>
      <c r="F49" s="73"/>
      <c r="G49" s="81"/>
      <c r="H49" s="78"/>
      <c r="I49" s="73"/>
      <c r="J49" s="297"/>
      <c r="K49" s="95"/>
      <c r="L49" s="102"/>
      <c r="M49" s="102"/>
      <c r="N49" s="209"/>
      <c r="O49" s="321"/>
      <c r="P49" s="321"/>
    </row>
    <row r="50" spans="1:16" ht="12.75">
      <c r="A50" s="86"/>
      <c r="B50" s="71"/>
      <c r="C50" s="71"/>
      <c r="D50" s="72"/>
      <c r="E50" s="72"/>
      <c r="F50" s="73"/>
      <c r="G50" s="81"/>
      <c r="H50" s="78"/>
      <c r="I50" s="73"/>
      <c r="J50" s="297"/>
      <c r="K50" s="95"/>
      <c r="L50" s="102"/>
      <c r="M50" s="102"/>
      <c r="N50" s="209"/>
      <c r="O50" s="321"/>
      <c r="P50" s="321"/>
    </row>
    <row r="51" spans="1:16" ht="12.75">
      <c r="A51" s="86"/>
      <c r="B51" s="71" t="s">
        <v>100</v>
      </c>
      <c r="C51" s="71"/>
      <c r="D51" s="72" t="str">
        <f>'ea detail'!D52</f>
        <v>MAKSUSTATAVAD SUMMAD PTK 1 - 4</v>
      </c>
      <c r="E51" s="72"/>
      <c r="F51" s="73"/>
      <c r="G51" s="81"/>
      <c r="H51" s="78"/>
      <c r="I51" s="73">
        <f>'ea detail'!I52</f>
        <v>0</v>
      </c>
      <c r="J51" s="297"/>
      <c r="K51" s="95"/>
      <c r="L51" s="330">
        <v>0</v>
      </c>
      <c r="M51" s="330">
        <v>0</v>
      </c>
      <c r="N51" s="209">
        <f>SUM(L51:M51)</f>
        <v>0</v>
      </c>
      <c r="O51" s="322">
        <f>'ea detail'!N52-'teg detail'!N51</f>
        <v>0</v>
      </c>
      <c r="P51" s="322">
        <f>IF(I51=0,0,N51/I51*100)</f>
        <v>0</v>
      </c>
    </row>
    <row r="52" spans="1:16" ht="12.75">
      <c r="A52" s="86"/>
      <c r="B52" s="71"/>
      <c r="C52" s="71"/>
      <c r="D52" s="72" t="str">
        <f>'ea detail'!D53</f>
        <v>MAKSUSTATAVAD SUMMAD PTK MUUD</v>
      </c>
      <c r="E52" s="72"/>
      <c r="F52" s="73"/>
      <c r="G52" s="81"/>
      <c r="H52" s="78"/>
      <c r="I52" s="73">
        <f>'ea detail'!I53</f>
        <v>0</v>
      </c>
      <c r="J52" s="297"/>
      <c r="K52" s="95"/>
      <c r="L52" s="330">
        <v>0</v>
      </c>
      <c r="M52" s="330">
        <v>0</v>
      </c>
      <c r="N52" s="209">
        <f>SUM(L52:M52)</f>
        <v>0</v>
      </c>
      <c r="O52" s="322">
        <f>'ea detail'!N53-'teg detail'!N52</f>
        <v>0</v>
      </c>
      <c r="P52" s="322">
        <f>IF(I52=0,0,N52/I52*100)</f>
        <v>0</v>
      </c>
    </row>
    <row r="53" spans="1:16" ht="12.75">
      <c r="A53" s="86"/>
      <c r="B53" s="72" t="s">
        <v>2</v>
      </c>
      <c r="C53" s="72"/>
      <c r="D53" s="72" t="s">
        <v>44</v>
      </c>
      <c r="E53" s="72"/>
      <c r="F53" s="73"/>
      <c r="G53" s="81"/>
      <c r="H53" s="78"/>
      <c r="I53" s="73">
        <f>SUM(I51:I52)</f>
        <v>0</v>
      </c>
      <c r="J53" s="297"/>
      <c r="K53" s="95"/>
      <c r="L53" s="209">
        <f>SUM(L51:L52)</f>
        <v>0</v>
      </c>
      <c r="M53" s="209">
        <f>SUM(M51:M52)</f>
        <v>0</v>
      </c>
      <c r="N53" s="209">
        <f>SUM(L53:M53)</f>
        <v>0</v>
      </c>
      <c r="O53" s="322">
        <f>'ea detail'!N54-'teg detail'!N53</f>
        <v>0</v>
      </c>
      <c r="P53" s="322">
        <f>IF(I53=0,0,N53/I53*100)</f>
        <v>0</v>
      </c>
    </row>
    <row r="54" spans="1:16" ht="12.75">
      <c r="A54" s="86"/>
      <c r="B54" s="71"/>
      <c r="C54" s="71"/>
      <c r="D54" s="72"/>
      <c r="E54" s="72"/>
      <c r="F54" s="73"/>
      <c r="G54" s="81"/>
      <c r="H54" s="78"/>
      <c r="I54" s="73"/>
      <c r="J54" s="297"/>
      <c r="K54" s="95"/>
      <c r="L54" s="102"/>
      <c r="M54" s="102"/>
      <c r="N54" s="209"/>
      <c r="O54" s="321"/>
      <c r="P54" s="321"/>
    </row>
    <row r="55" spans="1:16" ht="12.75">
      <c r="A55" s="86"/>
      <c r="B55" s="83" t="s">
        <v>16</v>
      </c>
      <c r="C55" s="83"/>
      <c r="D55" s="84" t="s">
        <v>43</v>
      </c>
      <c r="E55" s="84"/>
      <c r="F55" s="305">
        <f>'ea detail'!F56</f>
        <v>0.338</v>
      </c>
      <c r="G55" s="81"/>
      <c r="H55" s="78"/>
      <c r="I55" s="301">
        <f>'ea detail'!I56</f>
        <v>0</v>
      </c>
      <c r="J55" s="297"/>
      <c r="K55" s="95"/>
      <c r="L55" s="82">
        <f>L53*$F$55</f>
        <v>0</v>
      </c>
      <c r="M55" s="82">
        <f>M53*$F$55</f>
        <v>0</v>
      </c>
      <c r="N55" s="323">
        <f>SUM(L55:M55)</f>
        <v>0</v>
      </c>
      <c r="O55" s="324">
        <f>'ea detail'!N56-'teg detail'!N55</f>
        <v>0</v>
      </c>
      <c r="P55" s="324">
        <f>IF(I55=0,0,N55/I55*100)</f>
        <v>0</v>
      </c>
    </row>
    <row r="56" spans="1:16" ht="12.75">
      <c r="A56" s="86"/>
      <c r="B56" s="71"/>
      <c r="C56" s="71"/>
      <c r="D56" s="72"/>
      <c r="E56" s="72"/>
      <c r="F56" s="73"/>
      <c r="G56" s="81"/>
      <c r="H56" s="78"/>
      <c r="I56" s="73"/>
      <c r="J56" s="297"/>
      <c r="K56" s="95"/>
      <c r="L56" s="102"/>
      <c r="M56" s="102"/>
      <c r="N56" s="209"/>
      <c r="O56" s="321"/>
      <c r="P56" s="321"/>
    </row>
    <row r="57" spans="1:16" ht="12.75">
      <c r="A57" s="289">
        <f>'ea detail'!A58</f>
        <v>6</v>
      </c>
      <c r="B57" s="290" t="s">
        <v>114</v>
      </c>
      <c r="C57" s="290"/>
      <c r="D57" s="291" t="str">
        <f>'ea detail'!D58</f>
        <v>TRANSPORDIKULUD</v>
      </c>
      <c r="E57" s="304"/>
      <c r="F57" s="292" t="s">
        <v>50</v>
      </c>
      <c r="G57" s="293" t="s">
        <v>49</v>
      </c>
      <c r="H57" s="294" t="s">
        <v>51</v>
      </c>
      <c r="I57" s="295" t="s">
        <v>52</v>
      </c>
      <c r="J57" s="296" t="s">
        <v>11</v>
      </c>
      <c r="K57" s="95"/>
      <c r="L57" s="347" t="str">
        <f>L7</f>
        <v>daatum</v>
      </c>
      <c r="M57" s="347" t="str">
        <f>M7</f>
        <v>daatum</v>
      </c>
      <c r="N57" s="320" t="str">
        <f>N7</f>
        <v>kokku €</v>
      </c>
      <c r="O57" s="320" t="s">
        <v>139</v>
      </c>
      <c r="P57" s="320" t="s">
        <v>1</v>
      </c>
    </row>
    <row r="58" spans="1:16" ht="12.75">
      <c r="A58" s="86"/>
      <c r="B58" s="72"/>
      <c r="C58" s="72"/>
      <c r="D58" s="72"/>
      <c r="E58" s="72"/>
      <c r="F58" s="73"/>
      <c r="G58" s="81"/>
      <c r="H58" s="78"/>
      <c r="I58" s="73"/>
      <c r="J58" s="306"/>
      <c r="K58" s="95"/>
      <c r="L58" s="102"/>
      <c r="M58" s="102"/>
      <c r="N58" s="209"/>
      <c r="O58" s="321"/>
      <c r="P58" s="321"/>
    </row>
    <row r="59" spans="1:16" ht="12.75">
      <c r="A59" s="86"/>
      <c r="B59" s="71" t="s">
        <v>18</v>
      </c>
      <c r="C59" s="71"/>
      <c r="D59" s="72" t="str">
        <f>'ea detail'!D60</f>
        <v>AUTORENT</v>
      </c>
      <c r="E59" s="72"/>
      <c r="F59" s="73">
        <f>'ea detail'!F60</f>
        <v>0</v>
      </c>
      <c r="G59" s="299">
        <f>'ea detail'!G60</f>
        <v>0</v>
      </c>
      <c r="H59" s="85">
        <f>'ea detail'!H60</f>
        <v>0</v>
      </c>
      <c r="I59" s="73">
        <f>'ea detail'!I60</f>
        <v>0</v>
      </c>
      <c r="J59" s="306"/>
      <c r="K59" s="95"/>
      <c r="L59" s="282"/>
      <c r="M59" s="282"/>
      <c r="N59" s="209">
        <f>SUM(L59:M59)</f>
        <v>0</v>
      </c>
      <c r="O59" s="322">
        <f>'ea detail'!N60-'teg detail'!N59</f>
        <v>0</v>
      </c>
      <c r="P59" s="322">
        <f>IF(I59=0,0,N59/I59*100)</f>
        <v>0</v>
      </c>
    </row>
    <row r="60" spans="1:16" ht="12.75">
      <c r="A60" s="86"/>
      <c r="B60" s="71" t="s">
        <v>19</v>
      </c>
      <c r="C60" s="71"/>
      <c r="D60" s="72" t="str">
        <f>'ea detail'!D61</f>
        <v>KÜTUS</v>
      </c>
      <c r="E60" s="72"/>
      <c r="F60" s="73">
        <f>'ea detail'!F61</f>
        <v>0</v>
      </c>
      <c r="G60" s="299">
        <f>'ea detail'!G61</f>
        <v>0</v>
      </c>
      <c r="H60" s="85">
        <f>'ea detail'!H61</f>
        <v>0</v>
      </c>
      <c r="I60" s="73">
        <f>'ea detail'!I61</f>
        <v>0</v>
      </c>
      <c r="J60" s="306"/>
      <c r="K60" s="95"/>
      <c r="L60" s="282"/>
      <c r="M60" s="282"/>
      <c r="N60" s="209">
        <f>SUM(L60:M60)</f>
        <v>0</v>
      </c>
      <c r="O60" s="322">
        <f>'ea detail'!N61-'teg detail'!N60</f>
        <v>0</v>
      </c>
      <c r="P60" s="322">
        <f>IF(I60=0,0,N60/I60*100)</f>
        <v>0</v>
      </c>
    </row>
    <row r="61" spans="1:16" ht="12.75">
      <c r="A61" s="86"/>
      <c r="B61" s="71" t="s">
        <v>22</v>
      </c>
      <c r="C61" s="71"/>
      <c r="D61" s="72" t="str">
        <f>'ea detail'!D62</f>
        <v>TAKSO, PARKIMINE JA GARAŽEERIMINE</v>
      </c>
      <c r="E61" s="72"/>
      <c r="F61" s="73">
        <f>'ea detail'!F62</f>
        <v>0</v>
      </c>
      <c r="G61" s="299">
        <f>'ea detail'!G62</f>
        <v>0</v>
      </c>
      <c r="H61" s="85">
        <f>'ea detail'!H62</f>
        <v>0</v>
      </c>
      <c r="I61" s="73">
        <f>'ea detail'!I62</f>
        <v>0</v>
      </c>
      <c r="J61" s="306"/>
      <c r="K61" s="95"/>
      <c r="L61" s="282"/>
      <c r="M61" s="282"/>
      <c r="N61" s="209">
        <f>SUM(L61:M61)</f>
        <v>0</v>
      </c>
      <c r="O61" s="322">
        <f>'ea detail'!N62-'teg detail'!N61</f>
        <v>0</v>
      </c>
      <c r="P61" s="322">
        <f>IF(I61=0,0,N61/I61*100)</f>
        <v>0</v>
      </c>
    </row>
    <row r="62" spans="1:16" ht="12.75">
      <c r="A62" s="86"/>
      <c r="B62" s="71" t="s">
        <v>8</v>
      </c>
      <c r="C62" s="71"/>
      <c r="D62" s="72" t="str">
        <f>'ea detail'!D63</f>
        <v>MUUD</v>
      </c>
      <c r="E62" s="72"/>
      <c r="F62" s="73">
        <f>'ea detail'!F63</f>
        <v>0</v>
      </c>
      <c r="G62" s="299">
        <f>'ea detail'!G63</f>
        <v>0</v>
      </c>
      <c r="H62" s="85">
        <f>'ea detail'!H63</f>
        <v>0</v>
      </c>
      <c r="I62" s="73">
        <f>'ea detail'!I63</f>
        <v>0</v>
      </c>
      <c r="J62" s="306"/>
      <c r="K62" s="95"/>
      <c r="L62" s="282"/>
      <c r="M62" s="282"/>
      <c r="N62" s="209">
        <f>SUM(L62:M62)</f>
        <v>0</v>
      </c>
      <c r="O62" s="322">
        <f>'ea detail'!N63-'teg detail'!N62</f>
        <v>0</v>
      </c>
      <c r="P62" s="322">
        <f>IF(I62=0,0,N62/I62*100)</f>
        <v>0</v>
      </c>
    </row>
    <row r="63" spans="1:16" ht="12.75">
      <c r="A63" s="86"/>
      <c r="B63" s="71"/>
      <c r="C63" s="71"/>
      <c r="D63" s="72"/>
      <c r="E63" s="72"/>
      <c r="F63" s="73"/>
      <c r="G63" s="81"/>
      <c r="H63" s="78"/>
      <c r="I63" s="73"/>
      <c r="J63" s="306"/>
      <c r="K63" s="95"/>
      <c r="L63" s="102"/>
      <c r="M63" s="102"/>
      <c r="N63" s="209"/>
      <c r="O63" s="321"/>
      <c r="P63" s="321"/>
    </row>
    <row r="64" spans="1:16" ht="12.75">
      <c r="A64" s="86"/>
      <c r="B64" s="83" t="s">
        <v>23</v>
      </c>
      <c r="C64" s="83"/>
      <c r="D64" s="76" t="s">
        <v>111</v>
      </c>
      <c r="E64" s="84"/>
      <c r="F64" s="73"/>
      <c r="G64" s="81"/>
      <c r="H64" s="78"/>
      <c r="I64" s="301">
        <f>'ea detail'!I65</f>
        <v>0</v>
      </c>
      <c r="J64" s="306"/>
      <c r="K64" s="95"/>
      <c r="L64" s="79">
        <f>SUM(L59:L63)</f>
        <v>0</v>
      </c>
      <c r="M64" s="79">
        <f>SUM(M59:M63)</f>
        <v>0</v>
      </c>
      <c r="N64" s="323">
        <f>SUM(L64:M64)</f>
        <v>0</v>
      </c>
      <c r="O64" s="324">
        <f>'ea detail'!N65-'teg detail'!N64</f>
        <v>0</v>
      </c>
      <c r="P64" s="324">
        <f>IF(I64=0,0,N64/I64*100)</f>
        <v>0</v>
      </c>
    </row>
    <row r="65" spans="1:16" ht="12.75">
      <c r="A65" s="86"/>
      <c r="B65" s="72"/>
      <c r="C65" s="72"/>
      <c r="D65" s="72"/>
      <c r="E65" s="72"/>
      <c r="F65" s="73"/>
      <c r="G65" s="81"/>
      <c r="H65" s="78"/>
      <c r="I65" s="73"/>
      <c r="J65" s="306"/>
      <c r="K65" s="95"/>
      <c r="L65" s="102"/>
      <c r="M65" s="102"/>
      <c r="N65" s="209"/>
      <c r="O65" s="321"/>
      <c r="P65" s="321"/>
    </row>
    <row r="66" spans="1:16" ht="12.75">
      <c r="A66" s="289">
        <f>'ea detail'!A67</f>
        <v>7</v>
      </c>
      <c r="B66" s="290" t="s">
        <v>113</v>
      </c>
      <c r="C66" s="290"/>
      <c r="D66" s="291" t="str">
        <f>'ea detail'!D67</f>
        <v>REISIKULU / MAJUTUS / PÄEVARAHA</v>
      </c>
      <c r="E66" s="304"/>
      <c r="F66" s="292" t="s">
        <v>50</v>
      </c>
      <c r="G66" s="293" t="s">
        <v>49</v>
      </c>
      <c r="H66" s="294" t="s">
        <v>51</v>
      </c>
      <c r="I66" s="295" t="s">
        <v>52</v>
      </c>
      <c r="J66" s="296" t="s">
        <v>11</v>
      </c>
      <c r="K66" s="95"/>
      <c r="L66" s="347" t="str">
        <f>L7</f>
        <v>daatum</v>
      </c>
      <c r="M66" s="347" t="str">
        <f>M7</f>
        <v>daatum</v>
      </c>
      <c r="N66" s="320" t="str">
        <f>N7</f>
        <v>kokku €</v>
      </c>
      <c r="O66" s="320" t="s">
        <v>139</v>
      </c>
      <c r="P66" s="320" t="s">
        <v>1</v>
      </c>
    </row>
    <row r="67" spans="1:16" ht="12.75">
      <c r="A67" s="86"/>
      <c r="B67" s="72"/>
      <c r="C67" s="72"/>
      <c r="D67" s="72"/>
      <c r="E67" s="72"/>
      <c r="F67" s="73"/>
      <c r="G67" s="81"/>
      <c r="H67" s="78"/>
      <c r="I67" s="73"/>
      <c r="J67" s="306"/>
      <c r="K67" s="95"/>
      <c r="L67" s="102"/>
      <c r="M67" s="102"/>
      <c r="N67" s="209"/>
      <c r="O67" s="321"/>
      <c r="P67" s="321"/>
    </row>
    <row r="68" spans="1:16" ht="12.75">
      <c r="A68" s="86"/>
      <c r="B68" s="71" t="s">
        <v>21</v>
      </c>
      <c r="C68" s="71"/>
      <c r="D68" s="72" t="str">
        <f>'ea detail'!D69</f>
        <v>REISIKULUD EESTIS</v>
      </c>
      <c r="E68" s="72"/>
      <c r="F68" s="73">
        <f>'ea detail'!F69</f>
        <v>0</v>
      </c>
      <c r="G68" s="299">
        <f>'ea detail'!G69</f>
        <v>0</v>
      </c>
      <c r="H68" s="85">
        <f>'ea detail'!H69</f>
        <v>0</v>
      </c>
      <c r="I68" s="73">
        <f>'ea detail'!I69</f>
        <v>0</v>
      </c>
      <c r="J68" s="306"/>
      <c r="K68" s="95"/>
      <c r="L68" s="282"/>
      <c r="M68" s="282"/>
      <c r="N68" s="209">
        <f aca="true" t="shared" si="4" ref="N68:N74">SUM(L68:M68)</f>
        <v>0</v>
      </c>
      <c r="O68" s="322">
        <f>'ea detail'!N69-'teg detail'!N68</f>
        <v>0</v>
      </c>
      <c r="P68" s="322">
        <f aca="true" t="shared" si="5" ref="P68:P74">IF(I68=0,0,N68/I68*100)</f>
        <v>0</v>
      </c>
    </row>
    <row r="69" spans="1:16" ht="12.75">
      <c r="A69" s="86"/>
      <c r="B69" s="71" t="s">
        <v>20</v>
      </c>
      <c r="C69" s="71"/>
      <c r="D69" s="72" t="str">
        <f>'ea detail'!D70</f>
        <v>MAJUTUS EESTIS</v>
      </c>
      <c r="E69" s="72"/>
      <c r="F69" s="73">
        <f>'ea detail'!F70</f>
        <v>0</v>
      </c>
      <c r="G69" s="299">
        <f>'ea detail'!G70</f>
        <v>0</v>
      </c>
      <c r="H69" s="85">
        <f>'ea detail'!H70</f>
        <v>0</v>
      </c>
      <c r="I69" s="73">
        <f>'ea detail'!I70</f>
        <v>0</v>
      </c>
      <c r="J69" s="306"/>
      <c r="K69" s="95"/>
      <c r="L69" s="282"/>
      <c r="M69" s="282"/>
      <c r="N69" s="209">
        <f t="shared" si="4"/>
        <v>0</v>
      </c>
      <c r="O69" s="322">
        <f>'ea detail'!N70-'teg detail'!N69</f>
        <v>0</v>
      </c>
      <c r="P69" s="322">
        <f t="shared" si="5"/>
        <v>0</v>
      </c>
    </row>
    <row r="70" spans="1:16" ht="12.75">
      <c r="A70" s="86"/>
      <c r="B70" s="71" t="s">
        <v>25</v>
      </c>
      <c r="C70" s="71" t="s">
        <v>69</v>
      </c>
      <c r="D70" s="72" t="str">
        <f>'ea detail'!D71</f>
        <v>VIISAD JA KUTSED</v>
      </c>
      <c r="E70" s="72"/>
      <c r="F70" s="73">
        <f>'ea detail'!F71</f>
        <v>0</v>
      </c>
      <c r="G70" s="299">
        <f>'ea detail'!G71</f>
        <v>0</v>
      </c>
      <c r="H70" s="85">
        <f>'ea detail'!H71</f>
        <v>0</v>
      </c>
      <c r="I70" s="73">
        <f>'ea detail'!I71</f>
        <v>0</v>
      </c>
      <c r="J70" s="306"/>
      <c r="K70" s="95"/>
      <c r="L70" s="282"/>
      <c r="M70" s="282"/>
      <c r="N70" s="209">
        <f t="shared" si="4"/>
        <v>0</v>
      </c>
      <c r="O70" s="322">
        <f>'ea detail'!N71-'teg detail'!N70</f>
        <v>0</v>
      </c>
      <c r="P70" s="322">
        <f t="shared" si="5"/>
        <v>0</v>
      </c>
    </row>
    <row r="71" spans="1:16" ht="12.75">
      <c r="A71" s="86"/>
      <c r="B71" s="71" t="s">
        <v>26</v>
      </c>
      <c r="C71" s="71" t="s">
        <v>69</v>
      </c>
      <c r="D71" s="72" t="str">
        <f>'ea detail'!D72</f>
        <v>REISIKULUD VÄLISMAAL</v>
      </c>
      <c r="E71" s="72"/>
      <c r="F71" s="73">
        <f>'ea detail'!F72</f>
        <v>0</v>
      </c>
      <c r="G71" s="299">
        <f>'ea detail'!G72</f>
        <v>0</v>
      </c>
      <c r="H71" s="85">
        <f>'ea detail'!H72</f>
        <v>0</v>
      </c>
      <c r="I71" s="73">
        <f>'ea detail'!I72</f>
        <v>0</v>
      </c>
      <c r="J71" s="306"/>
      <c r="K71" s="95"/>
      <c r="L71" s="282"/>
      <c r="M71" s="282"/>
      <c r="N71" s="209">
        <f t="shared" si="4"/>
        <v>0</v>
      </c>
      <c r="O71" s="322">
        <f>'ea detail'!N72-'teg detail'!N71</f>
        <v>0</v>
      </c>
      <c r="P71" s="322">
        <f t="shared" si="5"/>
        <v>0</v>
      </c>
    </row>
    <row r="72" spans="1:16" ht="12.75">
      <c r="A72" s="86"/>
      <c r="B72" s="71"/>
      <c r="C72" s="71"/>
      <c r="D72" s="72" t="str">
        <f>'ea detail'!D73</f>
        <v>MUUD REISIKULUD VÄLISMAAL</v>
      </c>
      <c r="E72" s="72"/>
      <c r="F72" s="73">
        <f>'ea detail'!F73</f>
        <v>0</v>
      </c>
      <c r="G72" s="299">
        <f>'ea detail'!G73</f>
        <v>0</v>
      </c>
      <c r="H72" s="85">
        <f>'ea detail'!H73</f>
        <v>0</v>
      </c>
      <c r="I72" s="73">
        <f>'ea detail'!I73</f>
        <v>0</v>
      </c>
      <c r="J72" s="306"/>
      <c r="K72" s="95"/>
      <c r="L72" s="282"/>
      <c r="M72" s="282"/>
      <c r="N72" s="209">
        <f>SUM(L72:M72)</f>
        <v>0</v>
      </c>
      <c r="O72" s="322">
        <f>'ea detail'!N73-'teg detail'!N72</f>
        <v>0</v>
      </c>
      <c r="P72" s="322">
        <f>IF(I72=0,0,N72/I72*100)</f>
        <v>0</v>
      </c>
    </row>
    <row r="73" spans="1:16" ht="12.75">
      <c r="A73" s="86"/>
      <c r="B73" s="71" t="s">
        <v>25</v>
      </c>
      <c r="C73" s="71" t="s">
        <v>70</v>
      </c>
      <c r="D73" s="72" t="str">
        <f>'ea detail'!D74</f>
        <v>MAJUTUS VÄLISMAAL</v>
      </c>
      <c r="E73" s="72"/>
      <c r="F73" s="73">
        <f>'ea detail'!F74</f>
        <v>0</v>
      </c>
      <c r="G73" s="299">
        <f>'ea detail'!G74</f>
        <v>0</v>
      </c>
      <c r="H73" s="85">
        <f>'ea detail'!H74</f>
        <v>0</v>
      </c>
      <c r="I73" s="73">
        <f>'ea detail'!I74</f>
        <v>0</v>
      </c>
      <c r="J73" s="306"/>
      <c r="K73" s="95"/>
      <c r="L73" s="282"/>
      <c r="M73" s="282"/>
      <c r="N73" s="209">
        <f t="shared" si="4"/>
        <v>0</v>
      </c>
      <c r="O73" s="322">
        <f>'ea detail'!N74-'teg detail'!N73</f>
        <v>0</v>
      </c>
      <c r="P73" s="322">
        <f t="shared" si="5"/>
        <v>0</v>
      </c>
    </row>
    <row r="74" spans="1:16" ht="12.75">
      <c r="A74" s="86"/>
      <c r="B74" s="71" t="s">
        <v>26</v>
      </c>
      <c r="C74" s="71" t="s">
        <v>70</v>
      </c>
      <c r="D74" s="72" t="str">
        <f>'ea detail'!D75</f>
        <v>PÄEVARAHA VÄLISMAAL</v>
      </c>
      <c r="E74" s="72"/>
      <c r="F74" s="73">
        <f>'ea detail'!F75</f>
        <v>0</v>
      </c>
      <c r="G74" s="299">
        <f>'ea detail'!G75</f>
        <v>0</v>
      </c>
      <c r="H74" s="85">
        <f>'ea detail'!H75</f>
        <v>0</v>
      </c>
      <c r="I74" s="73">
        <f>'ea detail'!I75</f>
        <v>0</v>
      </c>
      <c r="J74" s="306"/>
      <c r="K74" s="95"/>
      <c r="L74" s="282"/>
      <c r="M74" s="282"/>
      <c r="N74" s="209">
        <f t="shared" si="4"/>
        <v>0</v>
      </c>
      <c r="O74" s="322">
        <f>'ea detail'!N75-'teg detail'!N74</f>
        <v>0</v>
      </c>
      <c r="P74" s="322">
        <f t="shared" si="5"/>
        <v>0</v>
      </c>
    </row>
    <row r="75" spans="1:16" ht="12.75">
      <c r="A75" s="86"/>
      <c r="B75" s="71"/>
      <c r="C75" s="71"/>
      <c r="D75" s="72"/>
      <c r="E75" s="72"/>
      <c r="F75" s="73"/>
      <c r="G75" s="81"/>
      <c r="H75" s="78"/>
      <c r="I75" s="73"/>
      <c r="J75" s="306"/>
      <c r="K75" s="95"/>
      <c r="L75" s="205"/>
      <c r="M75" s="205"/>
      <c r="N75" s="209"/>
      <c r="O75" s="321"/>
      <c r="P75" s="321"/>
    </row>
    <row r="76" spans="1:16" ht="12.75">
      <c r="A76" s="86"/>
      <c r="B76" s="83" t="s">
        <v>27</v>
      </c>
      <c r="C76" s="83"/>
      <c r="D76" s="84" t="s">
        <v>110</v>
      </c>
      <c r="E76" s="84"/>
      <c r="F76" s="73"/>
      <c r="G76" s="81"/>
      <c r="H76" s="78"/>
      <c r="I76" s="301">
        <f>'ea detail'!I77</f>
        <v>0</v>
      </c>
      <c r="J76" s="306"/>
      <c r="K76" s="95"/>
      <c r="L76" s="82">
        <f>SUM(L68:L75)</f>
        <v>0</v>
      </c>
      <c r="M76" s="82">
        <f>SUM(M68:M75)</f>
        <v>0</v>
      </c>
      <c r="N76" s="323">
        <f>SUM(L76:M76)</f>
        <v>0</v>
      </c>
      <c r="O76" s="324">
        <f>'ea detail'!N77-'teg detail'!N76</f>
        <v>0</v>
      </c>
      <c r="P76" s="324">
        <f>IF(I76=0,0,N76/I76*100)</f>
        <v>0</v>
      </c>
    </row>
    <row r="77" spans="1:16" ht="12.75">
      <c r="A77" s="86"/>
      <c r="B77" s="72"/>
      <c r="C77" s="72"/>
      <c r="D77" s="72"/>
      <c r="E77" s="72"/>
      <c r="F77" s="73"/>
      <c r="G77" s="81"/>
      <c r="H77" s="78"/>
      <c r="I77" s="73"/>
      <c r="J77" s="306"/>
      <c r="K77" s="95"/>
      <c r="L77" s="102"/>
      <c r="M77" s="102"/>
      <c r="N77" s="209"/>
      <c r="O77" s="321"/>
      <c r="P77" s="321"/>
    </row>
    <row r="78" spans="1:16" ht="12.75">
      <c r="A78" s="289">
        <f>'ea detail'!A79</f>
        <v>8</v>
      </c>
      <c r="B78" s="290" t="s">
        <v>28</v>
      </c>
      <c r="C78" s="290"/>
      <c r="D78" s="291" t="str">
        <f>'ea detail'!D79</f>
        <v>FINANTS / ÕIGUS</v>
      </c>
      <c r="E78" s="304"/>
      <c r="F78" s="292" t="s">
        <v>50</v>
      </c>
      <c r="G78" s="293" t="s">
        <v>49</v>
      </c>
      <c r="H78" s="294" t="s">
        <v>51</v>
      </c>
      <c r="I78" s="295" t="s">
        <v>52</v>
      </c>
      <c r="J78" s="296" t="s">
        <v>11</v>
      </c>
      <c r="K78" s="95"/>
      <c r="L78" s="347" t="str">
        <f>L7</f>
        <v>daatum</v>
      </c>
      <c r="M78" s="347" t="str">
        <f>M7</f>
        <v>daatum</v>
      </c>
      <c r="N78" s="320" t="str">
        <f>N7</f>
        <v>kokku €</v>
      </c>
      <c r="O78" s="320" t="s">
        <v>139</v>
      </c>
      <c r="P78" s="320" t="s">
        <v>1</v>
      </c>
    </row>
    <row r="79" spans="1:16" ht="12.75">
      <c r="A79" s="86"/>
      <c r="B79" s="72"/>
      <c r="C79" s="72"/>
      <c r="D79" s="72"/>
      <c r="E79" s="72"/>
      <c r="F79" s="307"/>
      <c r="G79" s="87"/>
      <c r="H79" s="78"/>
      <c r="I79" s="73"/>
      <c r="J79" s="306"/>
      <c r="K79" s="95"/>
      <c r="L79" s="102"/>
      <c r="M79" s="102"/>
      <c r="N79" s="209"/>
      <c r="O79" s="321"/>
      <c r="P79" s="321"/>
    </row>
    <row r="80" spans="1:16" ht="12.75">
      <c r="A80" s="86"/>
      <c r="B80" s="71" t="s">
        <v>29</v>
      </c>
      <c r="C80" s="71"/>
      <c r="D80" s="72" t="str">
        <f>'ea detail'!D81</f>
        <v>PANGA TEENUSTASU/ FINANTSKULU</v>
      </c>
      <c r="E80" s="72"/>
      <c r="F80" s="73">
        <f>'ea detail'!F81</f>
        <v>0</v>
      </c>
      <c r="G80" s="299">
        <f>'ea detail'!G81</f>
        <v>0</v>
      </c>
      <c r="H80" s="85">
        <f>'ea detail'!H81</f>
        <v>0</v>
      </c>
      <c r="I80" s="73">
        <f>'ea detail'!I81</f>
        <v>0</v>
      </c>
      <c r="J80" s="306"/>
      <c r="K80" s="95"/>
      <c r="L80" s="282"/>
      <c r="M80" s="282"/>
      <c r="N80" s="209">
        <f>SUM(L80:M80)</f>
        <v>0</v>
      </c>
      <c r="O80" s="322">
        <f>'ea detail'!N81-'teg detail'!N80</f>
        <v>0</v>
      </c>
      <c r="P80" s="322">
        <f>IF(I80=0,0,N80/I80*100)</f>
        <v>0</v>
      </c>
    </row>
    <row r="81" spans="1:16" ht="12.75">
      <c r="A81" s="86"/>
      <c r="B81" s="71"/>
      <c r="C81" s="71"/>
      <c r="D81" s="72" t="str">
        <f>'ea detail'!D82</f>
        <v>JURIIDILINE TEENUS</v>
      </c>
      <c r="E81" s="72"/>
      <c r="F81" s="73">
        <f>'ea detail'!F82</f>
        <v>0</v>
      </c>
      <c r="G81" s="299">
        <f>'ea detail'!G82</f>
        <v>0</v>
      </c>
      <c r="H81" s="85">
        <f>'ea detail'!H82</f>
        <v>0</v>
      </c>
      <c r="I81" s="73">
        <f>'ea detail'!I82</f>
        <v>0</v>
      </c>
      <c r="J81" s="306"/>
      <c r="K81" s="95"/>
      <c r="L81" s="282"/>
      <c r="M81" s="282"/>
      <c r="N81" s="209">
        <f>SUM(L81:M81)</f>
        <v>0</v>
      </c>
      <c r="O81" s="322">
        <f>'ea detail'!N82-'teg detail'!N81</f>
        <v>0</v>
      </c>
      <c r="P81" s="322">
        <f>IF(I81=0,0,N81/I81*100)</f>
        <v>0</v>
      </c>
    </row>
    <row r="82" spans="1:16" ht="12.75">
      <c r="A82" s="86"/>
      <c r="B82" s="71" t="s">
        <v>30</v>
      </c>
      <c r="C82" s="71"/>
      <c r="D82" s="72" t="str">
        <f>'ea detail'!D83</f>
        <v>MUUD</v>
      </c>
      <c r="E82" s="72"/>
      <c r="F82" s="73">
        <f>'ea detail'!F83</f>
        <v>0</v>
      </c>
      <c r="G82" s="299">
        <f>'ea detail'!G83</f>
        <v>0</v>
      </c>
      <c r="H82" s="85">
        <f>'ea detail'!H83</f>
        <v>0</v>
      </c>
      <c r="I82" s="73">
        <f>'ea detail'!I83</f>
        <v>0</v>
      </c>
      <c r="J82" s="306"/>
      <c r="K82" s="95"/>
      <c r="L82" s="282"/>
      <c r="M82" s="282"/>
      <c r="N82" s="209">
        <f>SUM(L82:M82)</f>
        <v>0</v>
      </c>
      <c r="O82" s="322">
        <f>'ea detail'!N83-'teg detail'!N82</f>
        <v>0</v>
      </c>
      <c r="P82" s="322">
        <f>IF(I82=0,0,N82/I82*100)</f>
        <v>0</v>
      </c>
    </row>
    <row r="83" spans="1:16" ht="12.75">
      <c r="A83" s="86"/>
      <c r="B83" s="72"/>
      <c r="C83" s="72"/>
      <c r="D83" s="72"/>
      <c r="E83" s="72"/>
      <c r="F83" s="73"/>
      <c r="G83" s="81"/>
      <c r="H83" s="78"/>
      <c r="I83" s="73"/>
      <c r="J83" s="306"/>
      <c r="K83" s="95"/>
      <c r="L83" s="102"/>
      <c r="M83" s="102"/>
      <c r="N83" s="209"/>
      <c r="O83" s="321"/>
      <c r="P83" s="321"/>
    </row>
    <row r="84" spans="1:16" ht="12.75">
      <c r="A84" s="86"/>
      <c r="B84" s="83" t="s">
        <v>33</v>
      </c>
      <c r="C84" s="83"/>
      <c r="D84" s="76" t="s">
        <v>135</v>
      </c>
      <c r="E84" s="84"/>
      <c r="F84" s="73"/>
      <c r="G84" s="81"/>
      <c r="H84" s="78"/>
      <c r="I84" s="301">
        <f>'ea detail'!I85</f>
        <v>0</v>
      </c>
      <c r="J84" s="306"/>
      <c r="K84" s="95"/>
      <c r="L84" s="79">
        <f>SUM(L80:L82)</f>
        <v>0</v>
      </c>
      <c r="M84" s="79">
        <f>SUM(M80:M82)</f>
        <v>0</v>
      </c>
      <c r="N84" s="323">
        <f>SUM(L84:M84)</f>
        <v>0</v>
      </c>
      <c r="O84" s="324">
        <f>'ea detail'!N85-'teg detail'!N84</f>
        <v>0</v>
      </c>
      <c r="P84" s="324">
        <f>IF(I84=0,0,N84/I84*100)</f>
        <v>0</v>
      </c>
    </row>
    <row r="85" spans="1:16" ht="12.75">
      <c r="A85" s="86"/>
      <c r="B85" s="72"/>
      <c r="C85" s="72"/>
      <c r="D85" s="303" t="s">
        <v>40</v>
      </c>
      <c r="E85" s="84"/>
      <c r="F85" s="73"/>
      <c r="G85" s="81"/>
      <c r="H85" s="78"/>
      <c r="I85" s="73"/>
      <c r="J85" s="306"/>
      <c r="K85" s="95"/>
      <c r="L85" s="102"/>
      <c r="M85" s="102"/>
      <c r="N85" s="209"/>
      <c r="O85" s="321"/>
      <c r="P85" s="321"/>
    </row>
    <row r="86" spans="1:16" ht="12.75">
      <c r="A86" s="338">
        <f>'ea detail'!A87</f>
        <v>9</v>
      </c>
      <c r="B86" s="55" t="s">
        <v>28</v>
      </c>
      <c r="C86" s="55"/>
      <c r="D86" s="56" t="str">
        <f>'ea detail'!D87</f>
        <v>TURUNDUSKULU</v>
      </c>
      <c r="E86" s="97"/>
      <c r="F86" s="57" t="s">
        <v>50</v>
      </c>
      <c r="G86" s="58" t="s">
        <v>49</v>
      </c>
      <c r="H86" s="60" t="s">
        <v>51</v>
      </c>
      <c r="I86" s="60" t="s">
        <v>52</v>
      </c>
      <c r="J86" s="61" t="s">
        <v>11</v>
      </c>
      <c r="K86" s="95"/>
      <c r="L86" s="347" t="str">
        <f>L7</f>
        <v>daatum</v>
      </c>
      <c r="M86" s="347" t="str">
        <f>M7</f>
        <v>daatum</v>
      </c>
      <c r="N86" s="320" t="str">
        <f>N7</f>
        <v>kokku €</v>
      </c>
      <c r="O86" s="320" t="s">
        <v>139</v>
      </c>
      <c r="P86" s="320" t="s">
        <v>1</v>
      </c>
    </row>
    <row r="87" spans="1:16" ht="12.75">
      <c r="A87" s="86"/>
      <c r="B87" s="72"/>
      <c r="C87" s="72"/>
      <c r="D87" s="303"/>
      <c r="E87" s="84"/>
      <c r="F87" s="73"/>
      <c r="G87" s="81"/>
      <c r="H87" s="78"/>
      <c r="I87" s="73"/>
      <c r="J87" s="306"/>
      <c r="K87" s="95"/>
      <c r="L87" s="102"/>
      <c r="M87" s="102"/>
      <c r="N87" s="209"/>
      <c r="O87" s="321"/>
      <c r="P87" s="321"/>
    </row>
    <row r="88" spans="1:16" ht="12.75">
      <c r="A88" s="86"/>
      <c r="B88" s="72"/>
      <c r="C88" s="72"/>
      <c r="D88" s="72" t="str">
        <f>'ea detail'!D89</f>
        <v>ARENDUSPILOODI TEGEMINE</v>
      </c>
      <c r="E88" s="84"/>
      <c r="F88" s="73">
        <f>'ea detail'!F89</f>
        <v>0</v>
      </c>
      <c r="G88" s="73">
        <f>'ea detail'!G89</f>
        <v>0</v>
      </c>
      <c r="H88" s="73">
        <f>'ea detail'!H89</f>
        <v>0</v>
      </c>
      <c r="I88" s="73">
        <f>'ea detail'!I89</f>
        <v>0</v>
      </c>
      <c r="J88" s="306"/>
      <c r="K88" s="95"/>
      <c r="L88" s="282"/>
      <c r="M88" s="282"/>
      <c r="N88" s="209">
        <f>SUM(L88:M88)</f>
        <v>0</v>
      </c>
      <c r="O88" s="322">
        <f>'ea detail'!N89-'teg detail'!N88</f>
        <v>0</v>
      </c>
      <c r="P88" s="322">
        <f>IF(I88=0,0,N88/I88*100)</f>
        <v>0</v>
      </c>
    </row>
    <row r="89" spans="1:16" ht="12.75">
      <c r="A89" s="86"/>
      <c r="B89" s="72"/>
      <c r="C89" s="72"/>
      <c r="D89" s="72" t="str">
        <f>'ea detail'!D90</f>
        <v>TURUNDUSMATERJALID</v>
      </c>
      <c r="E89" s="84"/>
      <c r="F89" s="73">
        <f>'ea detail'!F90</f>
        <v>0</v>
      </c>
      <c r="G89" s="73">
        <f>'ea detail'!G90</f>
        <v>0</v>
      </c>
      <c r="H89" s="73">
        <f>'ea detail'!H90</f>
        <v>0</v>
      </c>
      <c r="I89" s="73">
        <f>'ea detail'!I90</f>
        <v>0</v>
      </c>
      <c r="J89" s="306"/>
      <c r="K89" s="95"/>
      <c r="L89" s="282"/>
      <c r="M89" s="282"/>
      <c r="N89" s="209">
        <f>SUM(L89:M89)</f>
        <v>0</v>
      </c>
      <c r="O89" s="322">
        <f>'ea detail'!N90-'teg detail'!N89</f>
        <v>0</v>
      </c>
      <c r="P89" s="322">
        <f>IF(I89=0,0,N89/I89*100)</f>
        <v>0</v>
      </c>
    </row>
    <row r="90" spans="1:16" ht="12.75">
      <c r="A90" s="86"/>
      <c r="B90" s="72"/>
      <c r="C90" s="72"/>
      <c r="D90" s="72" t="str">
        <f>'ea detail'!D91</f>
        <v>TURUNDUSMATERJALIDE TÕLKED</v>
      </c>
      <c r="E90" s="84"/>
      <c r="F90" s="73">
        <f>'ea detail'!F91</f>
        <v>0</v>
      </c>
      <c r="G90" s="73">
        <f>'ea detail'!G91</f>
        <v>0</v>
      </c>
      <c r="H90" s="73">
        <f>'ea detail'!H91</f>
        <v>0</v>
      </c>
      <c r="I90" s="73">
        <f>'ea detail'!I91</f>
        <v>0</v>
      </c>
      <c r="J90" s="306"/>
      <c r="K90" s="95"/>
      <c r="L90" s="282"/>
      <c r="M90" s="282"/>
      <c r="N90" s="209">
        <f>SUM(L90:M90)</f>
        <v>0</v>
      </c>
      <c r="O90" s="322">
        <f>'ea detail'!N91-'teg detail'!N90</f>
        <v>0</v>
      </c>
      <c r="P90" s="322">
        <f>IF(I90=0,0,N90/I90*100)</f>
        <v>0</v>
      </c>
    </row>
    <row r="91" spans="1:16" ht="12.75">
      <c r="A91" s="86"/>
      <c r="B91" s="72"/>
      <c r="C91" s="72"/>
      <c r="D91" s="72" t="str">
        <f>'ea detail'!D92</f>
        <v>ESITLUSED</v>
      </c>
      <c r="E91" s="84"/>
      <c r="F91" s="73">
        <f>'ea detail'!F92</f>
        <v>0</v>
      </c>
      <c r="G91" s="73">
        <f>'ea detail'!G92</f>
        <v>0</v>
      </c>
      <c r="H91" s="73">
        <f>'ea detail'!H92</f>
        <v>0</v>
      </c>
      <c r="I91" s="73">
        <f>'ea detail'!I92</f>
        <v>0</v>
      </c>
      <c r="J91" s="306"/>
      <c r="K91" s="95"/>
      <c r="L91" s="282"/>
      <c r="M91" s="282"/>
      <c r="N91" s="209">
        <f>SUM(L91:M91)</f>
        <v>0</v>
      </c>
      <c r="O91" s="322">
        <f>'ea detail'!N92-'teg detail'!N91</f>
        <v>0</v>
      </c>
      <c r="P91" s="322">
        <f>IF(I91=0,0,N91/I91*100)</f>
        <v>0</v>
      </c>
    </row>
    <row r="92" spans="1:16" ht="12.75">
      <c r="A92" s="86"/>
      <c r="B92" s="72"/>
      <c r="C92" s="72"/>
      <c r="D92" s="72" t="str">
        <f>'ea detail'!D93</f>
        <v>MUUD</v>
      </c>
      <c r="E92" s="84"/>
      <c r="F92" s="73">
        <f>'ea detail'!F93</f>
        <v>0</v>
      </c>
      <c r="G92" s="73">
        <f>'ea detail'!G93</f>
        <v>0</v>
      </c>
      <c r="H92" s="73">
        <f>'ea detail'!H93</f>
        <v>0</v>
      </c>
      <c r="I92" s="73">
        <f>'ea detail'!I93</f>
        <v>0</v>
      </c>
      <c r="J92" s="306"/>
      <c r="K92" s="95"/>
      <c r="L92" s="282"/>
      <c r="M92" s="282"/>
      <c r="N92" s="209">
        <f>SUM(L92:M92)</f>
        <v>0</v>
      </c>
      <c r="O92" s="322">
        <f>'ea detail'!N93-'teg detail'!N92</f>
        <v>0</v>
      </c>
      <c r="P92" s="322">
        <f>IF(I92=0,0,N92/I92*100)</f>
        <v>0</v>
      </c>
    </row>
    <row r="93" spans="1:16" ht="12.75">
      <c r="A93" s="86"/>
      <c r="B93" s="72"/>
      <c r="C93" s="72"/>
      <c r="D93" s="303"/>
      <c r="E93" s="84"/>
      <c r="F93" s="73"/>
      <c r="G93" s="81"/>
      <c r="H93" s="78"/>
      <c r="I93" s="73"/>
      <c r="J93" s="306"/>
      <c r="K93" s="95"/>
      <c r="L93" s="102"/>
      <c r="M93" s="102"/>
      <c r="N93" s="209"/>
      <c r="O93" s="321"/>
      <c r="P93" s="321"/>
    </row>
    <row r="94" spans="1:16" ht="12.75">
      <c r="A94" s="86"/>
      <c r="B94" s="72"/>
      <c r="C94" s="72"/>
      <c r="D94" s="76" t="s">
        <v>153</v>
      </c>
      <c r="E94" s="84"/>
      <c r="F94" s="73"/>
      <c r="G94" s="81"/>
      <c r="H94" s="78"/>
      <c r="I94" s="301">
        <f>'ea detail'!I95</f>
        <v>0</v>
      </c>
      <c r="J94" s="306"/>
      <c r="K94" s="95"/>
      <c r="L94" s="79">
        <f>SUM(L88:L92)</f>
        <v>0</v>
      </c>
      <c r="M94" s="79">
        <f>SUM(M88:M92)</f>
        <v>0</v>
      </c>
      <c r="N94" s="323">
        <f>SUM(L94:M94)</f>
        <v>0</v>
      </c>
      <c r="O94" s="324">
        <f>'ea detail'!N95-'teg detail'!N94</f>
        <v>0</v>
      </c>
      <c r="P94" s="324">
        <f>IF(I94=0,0,N94/I94*100)</f>
        <v>0</v>
      </c>
    </row>
    <row r="95" spans="1:16" ht="12.75">
      <c r="A95" s="86"/>
      <c r="B95" s="72"/>
      <c r="C95" s="72"/>
      <c r="D95" s="80" t="s">
        <v>40</v>
      </c>
      <c r="E95" s="84"/>
      <c r="F95" s="73"/>
      <c r="G95" s="81"/>
      <c r="H95" s="78"/>
      <c r="I95" s="73"/>
      <c r="J95" s="306"/>
      <c r="K95" s="95"/>
      <c r="L95" s="102"/>
      <c r="M95" s="102"/>
      <c r="N95" s="209"/>
      <c r="O95" s="321"/>
      <c r="P95" s="321"/>
    </row>
    <row r="96" spans="1:16" ht="12.75">
      <c r="A96" s="253"/>
      <c r="B96" s="253"/>
      <c r="C96" s="253"/>
      <c r="D96" s="253"/>
      <c r="E96" s="286"/>
      <c r="F96" s="286"/>
      <c r="G96" s="286"/>
      <c r="H96" s="286"/>
      <c r="I96" s="308"/>
      <c r="J96" s="342"/>
      <c r="K96" s="45"/>
      <c r="L96" s="99"/>
      <c r="M96" s="99"/>
      <c r="N96" s="325"/>
      <c r="O96" s="326"/>
      <c r="P96" s="326"/>
    </row>
    <row r="97" spans="1:16" ht="12.75">
      <c r="A97" s="86"/>
      <c r="B97" s="83" t="s">
        <v>2</v>
      </c>
      <c r="C97" s="83"/>
      <c r="D97" s="84" t="s">
        <v>44</v>
      </c>
      <c r="E97" s="84"/>
      <c r="F97" s="73"/>
      <c r="G97" s="81"/>
      <c r="H97" s="78"/>
      <c r="I97" s="301">
        <f>'ea detail'!I98</f>
        <v>0</v>
      </c>
      <c r="J97" s="341"/>
      <c r="K97" s="95"/>
      <c r="L97" s="82">
        <f>L17+L26+L35+L46+L55+L64+L76+L84+L94</f>
        <v>0</v>
      </c>
      <c r="M97" s="82">
        <f>M17+M26+M35+M46+M55+M64+M76+M84+M94</f>
        <v>0</v>
      </c>
      <c r="N97" s="82">
        <f>N17+N26+N35+N46+N55+N64+N76+N84+N94</f>
        <v>0</v>
      </c>
      <c r="O97" s="324">
        <f>'ea detail'!N98-'teg detail'!N97</f>
        <v>0</v>
      </c>
      <c r="P97" s="324">
        <f>IF(I97=0,0,N97/I97*100)</f>
        <v>0</v>
      </c>
    </row>
    <row r="98" spans="1:16" ht="12.75">
      <c r="A98" s="253"/>
      <c r="B98" s="253"/>
      <c r="C98" s="253"/>
      <c r="D98" s="253"/>
      <c r="E98" s="286"/>
      <c r="F98" s="286"/>
      <c r="G98" s="286"/>
      <c r="H98" s="286"/>
      <c r="I98" s="308"/>
      <c r="J98" s="342"/>
      <c r="K98" s="45"/>
      <c r="L98" s="46"/>
      <c r="M98" s="46"/>
      <c r="N98" s="315"/>
      <c r="O98" s="327"/>
      <c r="P98" s="327"/>
    </row>
    <row r="99" spans="1:16" ht="12.75">
      <c r="A99" s="86"/>
      <c r="B99" s="83" t="s">
        <v>71</v>
      </c>
      <c r="C99" s="83"/>
      <c r="D99" s="84" t="s">
        <v>140</v>
      </c>
      <c r="E99" s="84"/>
      <c r="F99" s="73"/>
      <c r="G99" s="309">
        <f>'ea detail'!G100</f>
        <v>0.07</v>
      </c>
      <c r="H99" s="78"/>
      <c r="I99" s="301">
        <f>'ea detail'!I100</f>
        <v>0</v>
      </c>
      <c r="J99" s="341"/>
      <c r="K99" s="95"/>
      <c r="L99" s="335"/>
      <c r="M99" s="335"/>
      <c r="N99" s="323">
        <f>SUM(L99:M99)</f>
        <v>0</v>
      </c>
      <c r="O99" s="324">
        <f>'ea detail'!N100-'teg detail'!N99</f>
        <v>0</v>
      </c>
      <c r="P99" s="324">
        <f>IF(I99=0,0,N99/I99*100)</f>
        <v>0</v>
      </c>
    </row>
    <row r="100" spans="1:16" ht="12.75">
      <c r="A100" s="253"/>
      <c r="B100" s="253"/>
      <c r="C100" s="253"/>
      <c r="D100" s="253"/>
      <c r="E100" s="286"/>
      <c r="F100" s="286"/>
      <c r="G100" s="286"/>
      <c r="H100" s="286"/>
      <c r="I100" s="308"/>
      <c r="J100" s="342"/>
      <c r="K100" s="45"/>
      <c r="L100" s="46"/>
      <c r="M100" s="46"/>
      <c r="N100" s="315"/>
      <c r="O100" s="327"/>
      <c r="P100" s="327"/>
    </row>
    <row r="101" spans="1:16" ht="13.5" thickBot="1">
      <c r="A101" s="310"/>
      <c r="B101" s="311" t="s">
        <v>72</v>
      </c>
      <c r="C101" s="311"/>
      <c r="D101" s="424" t="s">
        <v>145</v>
      </c>
      <c r="E101" s="312"/>
      <c r="F101" s="313"/>
      <c r="G101" s="314"/>
      <c r="H101" s="93"/>
      <c r="I101" s="356">
        <f>'ea detail'!I102</f>
        <v>0</v>
      </c>
      <c r="J101" s="343"/>
      <c r="K101" s="95"/>
      <c r="L101" s="94">
        <f>L97+L99</f>
        <v>0</v>
      </c>
      <c r="M101" s="94">
        <f>M97+M99</f>
        <v>0</v>
      </c>
      <c r="N101" s="328">
        <f>SUM(L101:M101)</f>
        <v>0</v>
      </c>
      <c r="O101" s="329">
        <f>'ea detail'!N102-'teg detail'!N101</f>
        <v>0</v>
      </c>
      <c r="P101" s="329">
        <f>IF(I101=0,0,N101/I101*100)</f>
        <v>0</v>
      </c>
    </row>
    <row r="102" spans="1:13" ht="13.5" thickTop="1">
      <c r="A102" s="254"/>
      <c r="B102" s="254"/>
      <c r="C102" s="254"/>
      <c r="D102" s="254"/>
      <c r="E102" s="315"/>
      <c r="F102" s="315"/>
      <c r="G102" s="315"/>
      <c r="H102" s="315"/>
      <c r="I102" s="316"/>
      <c r="J102" s="327"/>
      <c r="K102" s="45"/>
      <c r="L102" s="45"/>
      <c r="M102" s="45"/>
    </row>
    <row r="103" spans="1:10" ht="12.75">
      <c r="A103" s="254"/>
      <c r="B103" s="254"/>
      <c r="C103" s="254"/>
      <c r="D103" s="254"/>
      <c r="E103" s="254"/>
      <c r="F103" s="254"/>
      <c r="G103" s="254"/>
      <c r="H103" s="254"/>
      <c r="I103" s="317"/>
      <c r="J103" s="344"/>
    </row>
    <row r="104" spans="1:10" ht="12.75">
      <c r="A104" s="253"/>
      <c r="B104" s="253"/>
      <c r="C104" s="253"/>
      <c r="D104" s="253"/>
      <c r="E104" s="253"/>
      <c r="F104" s="253"/>
      <c r="G104" s="253"/>
      <c r="H104" s="253"/>
      <c r="I104" s="318"/>
      <c r="J104" s="340"/>
    </row>
    <row r="105" spans="1:10" ht="12.75">
      <c r="A105" s="253"/>
      <c r="B105" s="253"/>
      <c r="C105" s="253"/>
      <c r="D105" s="253"/>
      <c r="E105" s="253"/>
      <c r="F105" s="253"/>
      <c r="G105" s="253"/>
      <c r="H105" s="253"/>
      <c r="I105" s="318"/>
      <c r="J105" s="340"/>
    </row>
    <row r="106" spans="1:10" ht="12.75">
      <c r="A106" s="253"/>
      <c r="B106" s="253"/>
      <c r="C106" s="253"/>
      <c r="D106" s="253"/>
      <c r="E106" s="253"/>
      <c r="F106" s="253"/>
      <c r="G106" s="253"/>
      <c r="H106" s="253"/>
      <c r="I106" s="318"/>
      <c r="J106" s="340"/>
    </row>
    <row r="107" spans="1:10" ht="12.75">
      <c r="A107" s="253"/>
      <c r="B107" s="253"/>
      <c r="C107" s="253"/>
      <c r="D107" s="258" t="s">
        <v>119</v>
      </c>
      <c r="E107" s="253"/>
      <c r="F107" s="253"/>
      <c r="G107" s="253"/>
      <c r="H107" s="253"/>
      <c r="I107" s="318"/>
      <c r="J107" s="340"/>
    </row>
    <row r="108" spans="1:10" ht="12.75">
      <c r="A108" s="253"/>
      <c r="B108" s="253"/>
      <c r="C108" s="253"/>
      <c r="D108" s="253"/>
      <c r="E108" s="253"/>
      <c r="F108" s="253"/>
      <c r="G108" s="253"/>
      <c r="H108" s="253"/>
      <c r="I108" s="318"/>
      <c r="J108" s="340"/>
    </row>
    <row r="109" spans="1:10" ht="12.75">
      <c r="A109" s="253"/>
      <c r="B109" s="253"/>
      <c r="C109" s="253"/>
      <c r="D109" s="253" t="s">
        <v>182</v>
      </c>
      <c r="E109" s="319" t="e">
        <f>N99/N97</f>
        <v>#DIV/0!</v>
      </c>
      <c r="F109" s="253"/>
      <c r="G109" s="253"/>
      <c r="H109" s="253"/>
      <c r="I109" s="318"/>
      <c r="J109" s="340"/>
    </row>
  </sheetData>
  <sheetProtection sheet="1" insertColumns="0" insertRows="0" insertHyperlinks="0" deleteColumns="0" deleteRows="0" selectLockedCells="1" sort="0" autoFilter="0" pivotTables="0"/>
  <mergeCells count="1">
    <mergeCell ref="A3:F3"/>
  </mergeCells>
  <printOptions/>
  <pageMargins left="0.7480314960629921" right="0.47" top="0.86" bottom="0.38" header="0.5118110236220472" footer="0.19"/>
  <pageSetup horizontalDpi="600" verticalDpi="600" orientation="landscape" paperSize="9" r:id="rId1"/>
  <headerFooter alignWithMargins="0">
    <oddFooter>&amp;CLk 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6.421875" style="20" customWidth="1"/>
    <col min="3" max="4" width="9.7109375" style="20" customWidth="1"/>
    <col min="5" max="5" width="10.8515625" style="38" customWidth="1"/>
    <col min="6" max="16384" width="12.421875" style="20" customWidth="1"/>
  </cols>
  <sheetData>
    <row r="1" spans="2:5" s="39" customFormat="1" ht="18" customHeight="1">
      <c r="B1" s="252" t="s">
        <v>144</v>
      </c>
      <c r="C1" s="253"/>
      <c r="D1" s="253"/>
      <c r="E1" s="123"/>
    </row>
    <row r="2" spans="2:5" s="39" customFormat="1" ht="18" customHeight="1">
      <c r="B2" s="255" t="s">
        <v>64</v>
      </c>
      <c r="C2" s="253"/>
      <c r="D2" s="253"/>
      <c r="E2" s="123"/>
    </row>
    <row r="3" spans="1:5" s="39" customFormat="1" ht="18" customHeight="1">
      <c r="A3" s="41"/>
      <c r="B3" s="354">
        <f>'teg üld'!B3</f>
        <v>0</v>
      </c>
      <c r="C3" s="261"/>
      <c r="D3" s="262"/>
      <c r="E3" s="124"/>
    </row>
    <row r="4" spans="1:5" s="39" customFormat="1" ht="13.5" thickBot="1">
      <c r="A4" s="41"/>
      <c r="B4" s="259"/>
      <c r="C4" s="260"/>
      <c r="D4" s="260"/>
      <c r="E4" s="42"/>
    </row>
    <row r="5" spans="1:5" ht="12" thickTop="1">
      <c r="A5" s="457" t="s">
        <v>73</v>
      </c>
      <c r="B5" s="459" t="s">
        <v>74</v>
      </c>
      <c r="C5" s="402" t="str">
        <f>'teg detail'!L7</f>
        <v>daatum</v>
      </c>
      <c r="D5" s="402" t="str">
        <f>'teg detail'!M7</f>
        <v>daatum</v>
      </c>
      <c r="E5" s="403" t="s">
        <v>138</v>
      </c>
    </row>
    <row r="6" spans="1:5" ht="13.5" customHeight="1" thickBot="1">
      <c r="A6" s="458"/>
      <c r="B6" s="460"/>
      <c r="C6" s="404" t="s">
        <v>136</v>
      </c>
      <c r="D6" s="404" t="s">
        <v>136</v>
      </c>
      <c r="E6" s="405"/>
    </row>
    <row r="7" spans="1:5" ht="10.5" thickTop="1">
      <c r="A7" s="179"/>
      <c r="B7" s="21"/>
      <c r="C7" s="22"/>
      <c r="D7" s="22"/>
      <c r="E7" s="36"/>
    </row>
    <row r="8" spans="1:5" ht="12.75">
      <c r="A8" s="348">
        <v>1</v>
      </c>
      <c r="B8" s="181" t="str">
        <f>'teg detail'!D7</f>
        <v>KÄSIKIRI / ÕIGUSED</v>
      </c>
      <c r="C8" s="169">
        <f>'teg detail'!L17</f>
        <v>0</v>
      </c>
      <c r="D8" s="169">
        <f>'teg detail'!M17</f>
        <v>0</v>
      </c>
      <c r="E8" s="170">
        <f>'teg detail'!N17</f>
        <v>0</v>
      </c>
    </row>
    <row r="9" spans="1:5" ht="12.75">
      <c r="A9" s="348">
        <v>2</v>
      </c>
      <c r="B9" s="181" t="str">
        <f>'teg detail'!D19</f>
        <v>PRODUTSENT / REŽISSÖÖR</v>
      </c>
      <c r="C9" s="169">
        <f>'teg detail'!L26</f>
        <v>0</v>
      </c>
      <c r="D9" s="169">
        <f>'teg detail'!M26</f>
        <v>0</v>
      </c>
      <c r="E9" s="170">
        <f>'teg detail'!N26</f>
        <v>0</v>
      </c>
    </row>
    <row r="10" spans="1:5" ht="12.75">
      <c r="A10" s="348">
        <v>3</v>
      </c>
      <c r="B10" s="181" t="str">
        <f>'teg detail'!D28</f>
        <v>CASTING</v>
      </c>
      <c r="C10" s="169">
        <f>'teg detail'!L35</f>
        <v>0</v>
      </c>
      <c r="D10" s="169">
        <f>'teg detail'!M35</f>
        <v>0</v>
      </c>
      <c r="E10" s="170">
        <f>'teg detail'!N35</f>
        <v>0</v>
      </c>
    </row>
    <row r="11" spans="1:5" ht="12.75">
      <c r="A11" s="348">
        <v>4</v>
      </c>
      <c r="B11" s="181" t="str">
        <f>'teg detail'!D37</f>
        <v>FILMIGRUPP</v>
      </c>
      <c r="C11" s="169">
        <f>'teg detail'!L46</f>
        <v>0</v>
      </c>
      <c r="D11" s="169">
        <f>'teg detail'!M46</f>
        <v>0</v>
      </c>
      <c r="E11" s="170">
        <f>'teg detail'!N46</f>
        <v>0</v>
      </c>
    </row>
    <row r="12" spans="1:5" ht="12.75">
      <c r="A12" s="348">
        <v>5</v>
      </c>
      <c r="B12" s="182" t="str">
        <f>'teg detail'!D48</f>
        <v>SOTSIAALMAKSUD</v>
      </c>
      <c r="C12" s="169">
        <f>'teg detail'!L55</f>
        <v>0</v>
      </c>
      <c r="D12" s="169">
        <f>'teg detail'!M55</f>
        <v>0</v>
      </c>
      <c r="E12" s="170">
        <f>'teg detail'!N55</f>
        <v>0</v>
      </c>
    </row>
    <row r="13" spans="1:5" ht="12.75">
      <c r="A13" s="348">
        <v>6</v>
      </c>
      <c r="B13" s="181" t="str">
        <f>'teg detail'!D57</f>
        <v>TRANSPORDIKULUD</v>
      </c>
      <c r="C13" s="169">
        <f>'teg detail'!L64</f>
        <v>0</v>
      </c>
      <c r="D13" s="169">
        <f>'teg detail'!M64</f>
        <v>0</v>
      </c>
      <c r="E13" s="170">
        <f>'teg detail'!N64</f>
        <v>0</v>
      </c>
    </row>
    <row r="14" spans="1:5" ht="12.75">
      <c r="A14" s="348">
        <v>7</v>
      </c>
      <c r="B14" s="181" t="str">
        <f>'teg detail'!D66</f>
        <v>REISIKULU / MAJUTUS / PÄEVARAHA</v>
      </c>
      <c r="C14" s="169">
        <f>'teg detail'!L76</f>
        <v>0</v>
      </c>
      <c r="D14" s="169">
        <f>'teg detail'!M76</f>
        <v>0</v>
      </c>
      <c r="E14" s="170">
        <f>'teg detail'!N76</f>
        <v>0</v>
      </c>
    </row>
    <row r="15" spans="1:5" ht="12.75">
      <c r="A15" s="348">
        <v>8</v>
      </c>
      <c r="B15" s="181" t="str">
        <f>'teg detail'!D78</f>
        <v>FINANTS / ÕIGUS</v>
      </c>
      <c r="C15" s="169">
        <f>'teg detail'!L84</f>
        <v>0</v>
      </c>
      <c r="D15" s="169">
        <f>'teg detail'!M84</f>
        <v>0</v>
      </c>
      <c r="E15" s="170">
        <f>'teg detail'!N84</f>
        <v>0</v>
      </c>
    </row>
    <row r="16" spans="1:5" ht="12.75">
      <c r="A16" s="348">
        <v>9</v>
      </c>
      <c r="B16" s="181" t="str">
        <f>'teg detail'!D86</f>
        <v>TURUNDUSKULU</v>
      </c>
      <c r="C16" s="169">
        <f>'teg detail'!L94</f>
        <v>0</v>
      </c>
      <c r="D16" s="169">
        <f>'teg detail'!M94</f>
        <v>0</v>
      </c>
      <c r="E16" s="170">
        <f>'teg detail'!N94</f>
        <v>0</v>
      </c>
    </row>
    <row r="17" spans="1:5" ht="12.75">
      <c r="A17" s="180"/>
      <c r="B17" s="183"/>
      <c r="C17" s="172"/>
      <c r="D17" s="172"/>
      <c r="E17" s="170"/>
    </row>
    <row r="18" spans="1:5" ht="12.75">
      <c r="A18" s="179"/>
      <c r="B18" s="182" t="str">
        <f>'teg detail'!D97</f>
        <v>KOKKU</v>
      </c>
      <c r="C18" s="171">
        <f>'teg detail'!L97</f>
        <v>0</v>
      </c>
      <c r="D18" s="171">
        <f>'teg detail'!M97</f>
        <v>0</v>
      </c>
      <c r="E18" s="168">
        <f>'teg detail'!N97</f>
        <v>0</v>
      </c>
    </row>
    <row r="19" spans="1:5" ht="12.75">
      <c r="A19" s="180"/>
      <c r="B19" s="183"/>
      <c r="C19" s="172"/>
      <c r="D19" s="172"/>
      <c r="E19" s="349"/>
    </row>
    <row r="20" spans="1:5" ht="12.75">
      <c r="A20" s="180"/>
      <c r="B20" s="350" t="str">
        <f>'teg detail'!D99</f>
        <v>ÜLDKULUD</v>
      </c>
      <c r="C20" s="169">
        <f>'teg detail'!L99</f>
        <v>0</v>
      </c>
      <c r="D20" s="169">
        <f>'teg detail'!M99</f>
        <v>0</v>
      </c>
      <c r="E20" s="170">
        <f>'teg detail'!N99</f>
        <v>0</v>
      </c>
    </row>
    <row r="21" spans="1:5" ht="12.75">
      <c r="A21" s="179"/>
      <c r="B21" s="185"/>
      <c r="C21" s="173"/>
      <c r="D21" s="173"/>
      <c r="E21" s="168"/>
    </row>
    <row r="22" spans="1:6" ht="13.5" thickBot="1">
      <c r="A22" s="406"/>
      <c r="B22" s="407" t="s">
        <v>66</v>
      </c>
      <c r="C22" s="370">
        <f>'teg detail'!L101</f>
        <v>0</v>
      </c>
      <c r="D22" s="370">
        <f>'teg detail'!M101</f>
        <v>0</v>
      </c>
      <c r="E22" s="370">
        <f>'teg detail'!N101</f>
        <v>0</v>
      </c>
      <c r="F22" s="38"/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6" t="s">
        <v>73</v>
      </c>
      <c r="B24" s="439" t="s">
        <v>65</v>
      </c>
      <c r="C24" s="409" t="str">
        <f>C5</f>
        <v>daatum</v>
      </c>
      <c r="D24" s="409" t="str">
        <f>D5</f>
        <v>daatum</v>
      </c>
      <c r="E24" s="410" t="s">
        <v>138</v>
      </c>
    </row>
    <row r="25" spans="1:5" ht="12.75">
      <c r="A25" s="355">
        <v>1</v>
      </c>
      <c r="B25" s="174" t="s">
        <v>141</v>
      </c>
      <c r="C25" s="250"/>
      <c r="D25" s="250"/>
      <c r="E25" s="166">
        <f aca="true" t="shared" si="0" ref="E25:E34">SUM(C25:D25)</f>
        <v>0</v>
      </c>
    </row>
    <row r="26" spans="1:5" ht="12.75">
      <c r="A26" s="355">
        <v>2</v>
      </c>
      <c r="B26" s="174" t="s">
        <v>79</v>
      </c>
      <c r="C26" s="250"/>
      <c r="D26" s="250"/>
      <c r="E26" s="166">
        <f t="shared" si="0"/>
        <v>0</v>
      </c>
    </row>
    <row r="27" spans="1:5" ht="12.75">
      <c r="A27" s="355">
        <v>3</v>
      </c>
      <c r="B27" s="174" t="s">
        <v>174</v>
      </c>
      <c r="C27" s="250"/>
      <c r="D27" s="250"/>
      <c r="E27" s="166">
        <f t="shared" si="0"/>
        <v>0</v>
      </c>
    </row>
    <row r="28" spans="1:5" ht="12.75">
      <c r="A28" s="355">
        <v>4</v>
      </c>
      <c r="B28" s="174" t="s">
        <v>175</v>
      </c>
      <c r="C28" s="250"/>
      <c r="D28" s="250"/>
      <c r="E28" s="166">
        <f>SUM(C28:D28)</f>
        <v>0</v>
      </c>
    </row>
    <row r="29" spans="1:5" ht="12.75">
      <c r="A29" s="355">
        <v>5</v>
      </c>
      <c r="B29" s="174" t="s">
        <v>176</v>
      </c>
      <c r="C29" s="250"/>
      <c r="D29" s="250"/>
      <c r="E29" s="166">
        <f t="shared" si="0"/>
        <v>0</v>
      </c>
    </row>
    <row r="30" spans="1:5" ht="12.75">
      <c r="A30" s="355">
        <v>6</v>
      </c>
      <c r="B30" s="174" t="s">
        <v>177</v>
      </c>
      <c r="C30" s="250"/>
      <c r="D30" s="250"/>
      <c r="E30" s="166">
        <f t="shared" si="0"/>
        <v>0</v>
      </c>
    </row>
    <row r="31" spans="1:5" ht="12.75">
      <c r="A31" s="355">
        <v>7</v>
      </c>
      <c r="B31" s="174" t="s">
        <v>178</v>
      </c>
      <c r="C31" s="250"/>
      <c r="D31" s="250"/>
      <c r="E31" s="166">
        <f t="shared" si="0"/>
        <v>0</v>
      </c>
    </row>
    <row r="32" spans="1:5" ht="12.75">
      <c r="A32" s="355">
        <v>8</v>
      </c>
      <c r="B32" s="174" t="s">
        <v>179</v>
      </c>
      <c r="C32" s="250"/>
      <c r="D32" s="250"/>
      <c r="E32" s="166">
        <f t="shared" si="0"/>
        <v>0</v>
      </c>
    </row>
    <row r="33" spans="1:5" ht="12.75">
      <c r="A33" s="355">
        <v>9</v>
      </c>
      <c r="B33" s="174" t="s">
        <v>180</v>
      </c>
      <c r="C33" s="250"/>
      <c r="D33" s="250"/>
      <c r="E33" s="166">
        <f t="shared" si="0"/>
        <v>0</v>
      </c>
    </row>
    <row r="34" spans="1:5" ht="12.75">
      <c r="A34" s="355">
        <v>10</v>
      </c>
      <c r="B34" s="174" t="s">
        <v>80</v>
      </c>
      <c r="C34" s="250"/>
      <c r="D34" s="250"/>
      <c r="E34" s="166">
        <f t="shared" si="0"/>
        <v>0</v>
      </c>
    </row>
    <row r="35" spans="1:7" ht="12.75">
      <c r="A35" s="408"/>
      <c r="B35" s="411" t="s">
        <v>118</v>
      </c>
      <c r="C35" s="412">
        <f>SUM(C25:C34)</f>
        <v>0</v>
      </c>
      <c r="D35" s="412">
        <f>SUM(D25:D34)</f>
        <v>0</v>
      </c>
      <c r="E35" s="382">
        <f>SUM(E25:E34)</f>
        <v>0</v>
      </c>
      <c r="F35" s="38"/>
      <c r="G35" s="38"/>
    </row>
    <row r="36" spans="1:5" s="28" customFormat="1" ht="12.75">
      <c r="A36" s="29"/>
      <c r="B36" s="175"/>
      <c r="C36" s="176"/>
      <c r="D36" s="176"/>
      <c r="E36" s="177"/>
    </row>
    <row r="37" spans="1:6" ht="12.75">
      <c r="A37" s="408"/>
      <c r="B37" s="413" t="s">
        <v>105</v>
      </c>
      <c r="C37" s="414">
        <f>C35-C22</f>
        <v>0</v>
      </c>
      <c r="D37" s="414">
        <f>D35-D22</f>
        <v>0</v>
      </c>
      <c r="E37" s="415">
        <f>E35-E22</f>
        <v>0</v>
      </c>
      <c r="F37" s="38"/>
    </row>
    <row r="38" spans="1:5" ht="12.75">
      <c r="A38" s="408"/>
      <c r="B38" s="413" t="s">
        <v>106</v>
      </c>
      <c r="C38" s="414">
        <f>C37</f>
        <v>0</v>
      </c>
      <c r="D38" s="414">
        <f>C38+D37</f>
        <v>0</v>
      </c>
      <c r="E38" s="416">
        <f>D38+E37</f>
        <v>0</v>
      </c>
    </row>
    <row r="39" spans="1:5" s="28" customFormat="1" ht="9.75">
      <c r="A39" s="29"/>
      <c r="B39" s="125"/>
      <c r="C39" s="126"/>
      <c r="D39" s="126"/>
      <c r="E39" s="127"/>
    </row>
    <row r="40" spans="1:5" s="45" customFormat="1" ht="11.25">
      <c r="A40" s="44"/>
      <c r="B40" s="125"/>
      <c r="C40" s="126"/>
      <c r="D40" s="126"/>
      <c r="E40" s="127"/>
    </row>
    <row r="41" spans="1:5" s="45" customFormat="1" ht="18" customHeight="1">
      <c r="A41" s="44"/>
      <c r="B41" s="178" t="s">
        <v>68</v>
      </c>
      <c r="C41" s="128"/>
      <c r="D41" s="128"/>
      <c r="E41" s="130"/>
    </row>
    <row r="42" spans="2:5" ht="12.75">
      <c r="B42" s="178"/>
      <c r="C42" s="129"/>
      <c r="D42" s="129"/>
      <c r="E42" s="130"/>
    </row>
    <row r="43" spans="2:5" ht="18" customHeight="1">
      <c r="B43" s="178" t="s">
        <v>115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2014-02-17T11:03:31Z</cp:lastPrinted>
  <dcterms:created xsi:type="dcterms:W3CDTF">2001-10-02T03:48:51Z</dcterms:created>
  <dcterms:modified xsi:type="dcterms:W3CDTF">2019-10-22T11:18:09Z</dcterms:modified>
  <cp:category/>
  <cp:version/>
  <cp:contentType/>
  <cp:contentStatus/>
</cp:coreProperties>
</file>